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8_{3B688F79-EA29-4100-87BC-E056442302F5}" xr6:coauthVersionLast="47" xr6:coauthVersionMax="47" xr10:uidLastSave="{00000000-0000-0000-0000-000000000000}"/>
  <workbookProtection workbookAlgorithmName="SHA-512" workbookHashValue="rsNPLh8gkztbOX5I/rp/e226jtwXshakgiRKgZQt1zryluL2/DLVmtxsmYmXDtSvgV+hI3GQcqyss6vEGb8xsw==" workbookSaltValue="FJ1IW6KgyHKwpc2iKHDZcA==" workbookSpinCount="100000" lockStructure="1"/>
  <bookViews>
    <workbookView xWindow="-96" yWindow="-96" windowWidth="23232" windowHeight="12432" xr2:uid="{00000000-000D-0000-FFFF-FFFF00000000}"/>
  </bookViews>
  <sheets>
    <sheet name="1. Welcome" sheetId="16" r:id="rId1"/>
    <sheet name="2. Directions" sheetId="4" r:id="rId2"/>
    <sheet name="3. Definitions" sheetId="14" r:id="rId3"/>
    <sheet name="4. Manager General Data" sheetId="7" r:id="rId4"/>
    <sheet name="5. Manager AUM Data" sheetId="2" r:id="rId5"/>
    <sheet name="6. Manager Profile Output" sheetId="6" r:id="rId6"/>
  </sheets>
  <definedNames>
    <definedName name="Data">'5. Manager AUM Data'!$AF$5:$GG$5</definedName>
    <definedName name="Data_Display">'5. Manager AUM Data'!$AF$4:$GG$5</definedName>
    <definedName name="Data_MAD">'5. Manager AUM Data'!$C$9:$V$91</definedName>
    <definedName name="Data_MGD">'4. Manager General Data'!$C$9:$K$54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'1. Welcome'!$B$2:$W$82</definedName>
    <definedName name="_xlnm.Print_Area" localSheetId="1">'2. Directions'!$B$17:$T$45</definedName>
    <definedName name="_xlnm.Print_Area" localSheetId="2">'3. Definitions'!$B$7:$G$75</definedName>
    <definedName name="_xlnm.Print_Area" localSheetId="3">'4. Manager General Data'!$B$7:$L$40</definedName>
    <definedName name="_xlnm.Print_Area" localSheetId="4">'5. Manager AUM Data'!$B$7:$W$93</definedName>
    <definedName name="_xlnm.Print_Area" localSheetId="5">'6. Manager Profile Output'!$B$7:$M$78</definedName>
    <definedName name="_xlnm.Print_Titles" localSheetId="0">'1. Welcome'!$3:$9</definedName>
    <definedName name="_xlnm.Print_Titles" localSheetId="1">'2. Directions'!$2:$6</definedName>
    <definedName name="_xlnm.Print_Titles" localSheetId="3">'4. Manager General Data'!$2:$5</definedName>
    <definedName name="_xlnm.Print_Titles" localSheetId="4">'5. Manager AUM Data'!$2:$6</definedName>
    <definedName name="_xlnm.Print_Titles" localSheetId="5">'6. Manager Profile Output'!$4:$4</definedName>
    <definedName name="Z_155D0125_D190_4352_8395_855FF3A70C6C_.wvu.Cols" localSheetId="3" hidden="1">'4. Manager General Data'!$N:$S</definedName>
    <definedName name="Z_155D0125_D190_4352_8395_855FF3A70C6C_.wvu.Cols" localSheetId="4" hidden="1">'5. Manager AUM Data'!$Y:$AD</definedName>
    <definedName name="Z_155D0125_D190_4352_8395_855FF3A70C6C_.wvu.PrintArea" localSheetId="0" hidden="1">'1. Welcome'!#REF!</definedName>
    <definedName name="Z_155D0125_D190_4352_8395_855FF3A70C6C_.wvu.PrintArea" localSheetId="1" hidden="1">'2. Directions'!$B$17:$T$45</definedName>
    <definedName name="Z_155D0125_D190_4352_8395_855FF3A70C6C_.wvu.PrintArea" localSheetId="3" hidden="1">'4. Manager General Data'!$B$7:$L$40</definedName>
    <definedName name="Z_155D0125_D190_4352_8395_855FF3A70C6C_.wvu.PrintArea" localSheetId="4" hidden="1">'5. Manager AUM Data'!$B$7:$W$93</definedName>
    <definedName name="Z_155D0125_D190_4352_8395_855FF3A70C6C_.wvu.PrintArea" localSheetId="5" hidden="1">'6. Manager Profile Output'!$B$7:$M$78</definedName>
    <definedName name="Z_155D0125_D190_4352_8395_855FF3A70C6C_.wvu.PrintTitles" localSheetId="0" hidden="1">'1. Welcome'!$3:$8</definedName>
    <definedName name="Z_155D0125_D190_4352_8395_855FF3A70C6C_.wvu.PrintTitles" localSheetId="1" hidden="1">'2. Directions'!$2:$6</definedName>
    <definedName name="Z_155D0125_D190_4352_8395_855FF3A70C6C_.wvu.PrintTitles" localSheetId="3" hidden="1">'4. Manager General Data'!$2:$5</definedName>
    <definedName name="Z_155D0125_D190_4352_8395_855FF3A70C6C_.wvu.PrintTitles" localSheetId="4" hidden="1">'5. Manager AUM Data'!$2:$6</definedName>
    <definedName name="Z_155D0125_D190_4352_8395_855FF3A70C6C_.wvu.PrintTitles" localSheetId="5" hidden="1">'6. Manager Profile Output'!$4:$4</definedName>
    <definedName name="Z_9D252002_63D1_46A9_A8A8_616C0A2324C9_.wvu.Cols" localSheetId="3" hidden="1">'4. Manager General Data'!$N:$S</definedName>
    <definedName name="Z_9D252002_63D1_46A9_A8A8_616C0A2324C9_.wvu.Cols" localSheetId="4" hidden="1">'5. Manager AUM Data'!$Y:$AD</definedName>
    <definedName name="Z_9D252002_63D1_46A9_A8A8_616C0A2324C9_.wvu.PrintArea" localSheetId="0" hidden="1">'1. Welcome'!#REF!</definedName>
    <definedName name="Z_9D252002_63D1_46A9_A8A8_616C0A2324C9_.wvu.PrintArea" localSheetId="1" hidden="1">'2. Directions'!$B$17:$T$45</definedName>
    <definedName name="Z_9D252002_63D1_46A9_A8A8_616C0A2324C9_.wvu.PrintArea" localSheetId="3" hidden="1">'4. Manager General Data'!$B$7:$L$40</definedName>
    <definedName name="Z_9D252002_63D1_46A9_A8A8_616C0A2324C9_.wvu.PrintArea" localSheetId="4" hidden="1">'5. Manager AUM Data'!$B$7:$W$93</definedName>
    <definedName name="Z_9D252002_63D1_46A9_A8A8_616C0A2324C9_.wvu.PrintArea" localSheetId="5" hidden="1">'6. Manager Profile Output'!$B$7:$M$78</definedName>
    <definedName name="Z_9D252002_63D1_46A9_A8A8_616C0A2324C9_.wvu.PrintTitles" localSheetId="0" hidden="1">'1. Welcome'!$3:$8</definedName>
    <definedName name="Z_9D252002_63D1_46A9_A8A8_616C0A2324C9_.wvu.PrintTitles" localSheetId="1" hidden="1">'2. Directions'!$2:$6</definedName>
    <definedName name="Z_9D252002_63D1_46A9_A8A8_616C0A2324C9_.wvu.PrintTitles" localSheetId="3" hidden="1">'4. Manager General Data'!$2:$5</definedName>
    <definedName name="Z_9D252002_63D1_46A9_A8A8_616C0A2324C9_.wvu.PrintTitles" localSheetId="4" hidden="1">'5. Manager AUM Data'!$2:$6</definedName>
    <definedName name="Z_9D252002_63D1_46A9_A8A8_616C0A2324C9_.wvu.PrintTitles" localSheetId="5" hidden="1">'6. Manager Profile Output'!$4:$4</definedName>
  </definedNames>
  <calcPr calcId="191029"/>
  <customWorkbookViews>
    <customWorkbookView name="Normal" guid="{155D0125-D190-4352-8395-855FF3A70C6C}" maximized="1" xWindow="168" yWindow="-18" windowWidth="3690" windowHeight="2196" activeSheetId="4"/>
    <customWorkbookView name="Show Data" guid="{9D252002-63D1-46A9-A8A8-616C0A2324C9}" maximized="1" xWindow="168" yWindow="-18" windowWidth="3690" windowHeight="2196" activeSheetId="1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16" i="6"/>
  <c r="D11" i="6"/>
  <c r="D12" i="6"/>
  <c r="O18" i="7"/>
  <c r="O17" i="7"/>
  <c r="O23" i="7"/>
  <c r="O22" i="7"/>
  <c r="O21" i="7"/>
  <c r="O20" i="7"/>
  <c r="GF4" i="2" l="1"/>
  <c r="GG4" i="2"/>
  <c r="AC10" i="2"/>
  <c r="AA10" i="2"/>
  <c r="Y10" i="2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D15" i="6"/>
  <c r="AB48" i="2"/>
  <c r="N13" i="7"/>
  <c r="GE4" i="2" s="1"/>
  <c r="N12" i="7"/>
  <c r="GD4" i="2" s="1"/>
  <c r="N11" i="7"/>
  <c r="GC4" i="2" s="1"/>
  <c r="N10" i="7"/>
  <c r="GB4" i="2" s="1"/>
  <c r="AF5" i="2"/>
  <c r="FV5" i="2"/>
  <c r="FW5" i="2"/>
  <c r="FX5" i="2"/>
  <c r="FY5" i="2"/>
  <c r="FZ5" i="2"/>
  <c r="GA5" i="2"/>
  <c r="O13" i="7"/>
  <c r="GE5" i="2" s="1"/>
  <c r="O12" i="7"/>
  <c r="GD5" i="2" s="1"/>
  <c r="O11" i="7"/>
  <c r="GC5" i="2" s="1"/>
  <c r="O10" i="7"/>
  <c r="GB5" i="2" s="1"/>
  <c r="G73" i="6"/>
  <c r="G72" i="6"/>
  <c r="F73" i="6" l="1"/>
  <c r="F72" i="6"/>
  <c r="G64" i="6"/>
  <c r="C64" i="6"/>
  <c r="C73" i="6"/>
  <c r="AD79" i="2"/>
  <c r="AB79" i="2"/>
  <c r="AD56" i="2"/>
  <c r="AB56" i="2"/>
  <c r="N37" i="7"/>
  <c r="P36" i="7"/>
  <c r="N36" i="7"/>
  <c r="P35" i="7"/>
  <c r="N35" i="7"/>
  <c r="P34" i="7"/>
  <c r="N34" i="7"/>
  <c r="P33" i="7"/>
  <c r="N33" i="7"/>
  <c r="P32" i="7"/>
  <c r="N32" i="7"/>
  <c r="P23" i="7"/>
  <c r="P22" i="7"/>
  <c r="P21" i="7"/>
  <c r="P20" i="7"/>
  <c r="P19" i="7"/>
  <c r="P18" i="7"/>
  <c r="N23" i="7"/>
  <c r="P17" i="7"/>
  <c r="N22" i="7"/>
  <c r="P16" i="7"/>
  <c r="N21" i="7"/>
  <c r="P15" i="7"/>
  <c r="N20" i="7"/>
  <c r="P14" i="7"/>
  <c r="P13" i="7"/>
  <c r="P12" i="7"/>
  <c r="N18" i="7"/>
  <c r="P11" i="7"/>
  <c r="N17" i="7"/>
  <c r="P10" i="7"/>
  <c r="N16" i="7"/>
  <c r="N8" i="7" l="1"/>
  <c r="P8" i="7"/>
  <c r="Y5" i="2"/>
  <c r="O16" i="7"/>
  <c r="AG5" i="2" s="1"/>
  <c r="Q10" i="7"/>
  <c r="Q11" i="7"/>
  <c r="EY5" i="2" s="1"/>
  <c r="EL5" i="2"/>
  <c r="Q12" i="7"/>
  <c r="FP5" i="2" s="1"/>
  <c r="Q13" i="7"/>
  <c r="FB5" i="2" s="1"/>
  <c r="Q14" i="7"/>
  <c r="FQ5" i="2" s="1"/>
  <c r="EM5" i="2"/>
  <c r="Q15" i="7"/>
  <c r="EW5" i="2" s="1"/>
  <c r="EN5" i="2"/>
  <c r="Q16" i="7"/>
  <c r="EZ5" i="2" s="1"/>
  <c r="EO5" i="2"/>
  <c r="Q17" i="7"/>
  <c r="FA5" i="2" s="1"/>
  <c r="Q18" i="7"/>
  <c r="FC5" i="2" s="1"/>
  <c r="Q19" i="7"/>
  <c r="FD5" i="2" s="1"/>
  <c r="Q20" i="7"/>
  <c r="FE5" i="2" s="1"/>
  <c r="Q21" i="7"/>
  <c r="FF5" i="2" s="1"/>
  <c r="Q22" i="7"/>
  <c r="FG5" i="2" s="1"/>
  <c r="Q23" i="7"/>
  <c r="FH5" i="2" s="1"/>
  <c r="O32" i="7"/>
  <c r="EQ5" i="2" s="1"/>
  <c r="Q32" i="7"/>
  <c r="FI5" i="2" s="1"/>
  <c r="O33" i="7"/>
  <c r="ER5" i="2" s="1"/>
  <c r="Q33" i="7"/>
  <c r="FJ5" i="2" s="1"/>
  <c r="O34" i="7"/>
  <c r="ES5" i="2" s="1"/>
  <c r="Q34" i="7"/>
  <c r="FK5" i="2" s="1"/>
  <c r="O35" i="7"/>
  <c r="ET5" i="2" s="1"/>
  <c r="Q35" i="7"/>
  <c r="FL5" i="2" s="1"/>
  <c r="O36" i="7"/>
  <c r="EU5" i="2" s="1"/>
  <c r="Q36" i="7"/>
  <c r="FM5" i="2" s="1"/>
  <c r="K37" i="7"/>
  <c r="Q37" i="7" s="1"/>
  <c r="FN5" i="2" s="1"/>
  <c r="O37" i="7"/>
  <c r="FO5" i="2" s="1"/>
  <c r="F38" i="7"/>
  <c r="O38" i="7" s="1"/>
  <c r="EV5" i="2" s="1"/>
  <c r="O44" i="7"/>
  <c r="FR5" i="2" s="1"/>
  <c r="C46" i="7"/>
  <c r="O47" i="7"/>
  <c r="FS5" i="2" s="1"/>
  <c r="O52" i="7"/>
  <c r="FT5" i="2" s="1"/>
  <c r="D53" i="7"/>
  <c r="O54" i="7"/>
  <c r="FU5" i="2" s="1"/>
  <c r="EK5" i="2" l="1"/>
  <c r="O58" i="7"/>
  <c r="E6" i="7" s="1"/>
  <c r="EX5" i="2"/>
  <c r="EP5" i="2"/>
  <c r="EP11" i="2"/>
  <c r="EP12" i="2"/>
  <c r="EP10" i="2"/>
  <c r="GF5" i="2" l="1"/>
  <c r="N5" i="7"/>
  <c r="Y3" i="2" s="1"/>
  <c r="T37" i="2"/>
  <c r="T32" i="2"/>
  <c r="T27" i="2"/>
  <c r="V37" i="2"/>
  <c r="V32" i="2"/>
  <c r="V39" i="2" l="1"/>
  <c r="T39" i="2"/>
  <c r="C17" i="6"/>
  <c r="C16" i="6"/>
  <c r="C15" i="6"/>
  <c r="C14" i="6"/>
  <c r="C12" i="6"/>
  <c r="C11" i="6"/>
  <c r="C10" i="6"/>
  <c r="L12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G22" i="6" l="1"/>
  <c r="V12" i="2" l="1"/>
  <c r="AD13" i="2"/>
  <c r="CL5" i="2" s="1"/>
  <c r="L29" i="6"/>
  <c r="I29" i="6"/>
  <c r="G21" i="6" l="1"/>
  <c r="V16" i="2"/>
  <c r="AD12" i="2"/>
  <c r="CH5" i="2" s="1"/>
  <c r="AD91" i="2"/>
  <c r="EJ5" i="2" s="1"/>
  <c r="AD90" i="2"/>
  <c r="EI5" i="2" s="1"/>
  <c r="AD89" i="2"/>
  <c r="EH5" i="2" s="1"/>
  <c r="AD88" i="2"/>
  <c r="EG5" i="2" s="1"/>
  <c r="AD87" i="2"/>
  <c r="EF5" i="2" s="1"/>
  <c r="G32" i="6" l="1"/>
  <c r="G31" i="6"/>
  <c r="G30" i="6"/>
  <c r="G29" i="6"/>
  <c r="F32" i="6"/>
  <c r="F31" i="6"/>
  <c r="F30" i="6"/>
  <c r="F29" i="6"/>
  <c r="F28" i="6"/>
  <c r="V27" i="2" l="1"/>
  <c r="G28" i="6"/>
  <c r="F53" i="6"/>
  <c r="G53" i="6"/>
  <c r="G54" i="6"/>
  <c r="G55" i="6"/>
  <c r="G56" i="6"/>
  <c r="G57" i="6"/>
  <c r="G58" i="6"/>
  <c r="G59" i="6"/>
  <c r="G60" i="6"/>
  <c r="G61" i="6"/>
  <c r="G62" i="6"/>
  <c r="G63" i="6"/>
  <c r="G65" i="6"/>
  <c r="G66" i="6"/>
  <c r="G67" i="6"/>
  <c r="F70" i="6"/>
  <c r="G70" i="6"/>
  <c r="F71" i="6"/>
  <c r="G71" i="6"/>
  <c r="F74" i="6"/>
  <c r="G74" i="6"/>
  <c r="F75" i="6"/>
  <c r="G75" i="6"/>
  <c r="F76" i="6"/>
  <c r="G76" i="6"/>
  <c r="F77" i="6"/>
  <c r="G77" i="6"/>
  <c r="F78" i="6"/>
  <c r="G78" i="6"/>
  <c r="L53" i="6"/>
  <c r="L54" i="6"/>
  <c r="L28" i="6"/>
  <c r="L31" i="6"/>
  <c r="I41" i="6" l="1"/>
  <c r="I40" i="6"/>
  <c r="I39" i="6"/>
  <c r="I38" i="6"/>
  <c r="I37" i="6"/>
  <c r="C32" i="6"/>
  <c r="C31" i="6"/>
  <c r="C30" i="6"/>
  <c r="C29" i="6"/>
  <c r="C28" i="6"/>
  <c r="I34" i="6"/>
  <c r="I33" i="6"/>
  <c r="I32" i="6"/>
  <c r="I31" i="6"/>
  <c r="I30" i="6"/>
  <c r="I28" i="6"/>
  <c r="C25" i="6"/>
  <c r="C24" i="6"/>
  <c r="C23" i="6"/>
  <c r="AD84" i="2" l="1"/>
  <c r="EE5" i="2" s="1"/>
  <c r="AD83" i="2"/>
  <c r="ED5" i="2" s="1"/>
  <c r="AD82" i="2"/>
  <c r="EC5" i="2" s="1"/>
  <c r="AD81" i="2"/>
  <c r="EB5" i="2" s="1"/>
  <c r="AD80" i="2"/>
  <c r="EA5" i="2" s="1"/>
  <c r="AD78" i="2"/>
  <c r="AD75" i="2" s="1"/>
  <c r="DZ5" i="2" s="1"/>
  <c r="AD77" i="2"/>
  <c r="DY5" i="2" s="1"/>
  <c r="AD76" i="2"/>
  <c r="DX5" i="2" s="1"/>
  <c r="AD71" i="2"/>
  <c r="DW5" i="2" s="1"/>
  <c r="AD70" i="2"/>
  <c r="DV5" i="2" s="1"/>
  <c r="AD69" i="2"/>
  <c r="DU5" i="2" s="1"/>
  <c r="AD68" i="2"/>
  <c r="DT5" i="2" s="1"/>
  <c r="AD67" i="2"/>
  <c r="DS5" i="2" s="1"/>
  <c r="AD66" i="2"/>
  <c r="DR5" i="2" s="1"/>
  <c r="AD65" i="2"/>
  <c r="DQ5" i="2" s="1"/>
  <c r="AD64" i="2"/>
  <c r="DP5" i="2" s="1"/>
  <c r="AD63" i="2"/>
  <c r="DO5" i="2" s="1"/>
  <c r="AD62" i="2"/>
  <c r="DN5" i="2" s="1"/>
  <c r="AD59" i="2"/>
  <c r="DM5" i="2" s="1"/>
  <c r="AD58" i="2"/>
  <c r="DL5" i="2" s="1"/>
  <c r="AD57" i="2"/>
  <c r="DK5" i="2" s="1"/>
  <c r="AD55" i="2"/>
  <c r="DJ5" i="2" s="1"/>
  <c r="AD54" i="2"/>
  <c r="DI5" i="2" s="1"/>
  <c r="AD53" i="2"/>
  <c r="DH5" i="2" s="1"/>
  <c r="AD52" i="2"/>
  <c r="DG5" i="2" s="1"/>
  <c r="AD51" i="2"/>
  <c r="DF5" i="2" s="1"/>
  <c r="AD50" i="2"/>
  <c r="DE5" i="2" s="1"/>
  <c r="AD49" i="2"/>
  <c r="DD5" i="2" s="1"/>
  <c r="AD48" i="2"/>
  <c r="DC5" i="2" s="1"/>
  <c r="AD47" i="2"/>
  <c r="DB5" i="2" s="1"/>
  <c r="AD46" i="2"/>
  <c r="DA5" i="2" s="1"/>
  <c r="AD45" i="2"/>
  <c r="CZ5" i="2" s="1"/>
  <c r="AD36" i="2"/>
  <c r="CW5" i="2" s="1"/>
  <c r="AD35" i="2"/>
  <c r="CV5" i="2" s="1"/>
  <c r="AD31" i="2"/>
  <c r="CT5" i="2" s="1"/>
  <c r="AD30" i="2"/>
  <c r="CS5" i="2" s="1"/>
  <c r="AD26" i="2"/>
  <c r="CQ5" i="2" s="1"/>
  <c r="AD25" i="2"/>
  <c r="CP5" i="2" s="1"/>
  <c r="AD24" i="2"/>
  <c r="CO5" i="2" s="1"/>
  <c r="AD23" i="2"/>
  <c r="CN5" i="2" s="1"/>
  <c r="AD22" i="2"/>
  <c r="CM5" i="2" s="1"/>
  <c r="AB91" i="2"/>
  <c r="CG5" i="2" s="1"/>
  <c r="AB90" i="2"/>
  <c r="CF5" i="2" s="1"/>
  <c r="AB89" i="2"/>
  <c r="CE5" i="2" s="1"/>
  <c r="AB88" i="2"/>
  <c r="CD5" i="2" s="1"/>
  <c r="AB87" i="2"/>
  <c r="CC5" i="2" s="1"/>
  <c r="AB84" i="2"/>
  <c r="CB5" i="2" s="1"/>
  <c r="AB83" i="2"/>
  <c r="CA5" i="2" s="1"/>
  <c r="AB82" i="2"/>
  <c r="BZ5" i="2" s="1"/>
  <c r="AB81" i="2"/>
  <c r="BY5" i="2" s="1"/>
  <c r="AB80" i="2"/>
  <c r="BX5" i="2" s="1"/>
  <c r="AB78" i="2"/>
  <c r="AB75" i="2" s="1"/>
  <c r="BW5" i="2" s="1"/>
  <c r="AB77" i="2"/>
  <c r="BV5" i="2" s="1"/>
  <c r="AB76" i="2"/>
  <c r="BU5" i="2" s="1"/>
  <c r="AB71" i="2"/>
  <c r="BT5" i="2" s="1"/>
  <c r="AB70" i="2"/>
  <c r="BS5" i="2" s="1"/>
  <c r="AB69" i="2"/>
  <c r="BR5" i="2" s="1"/>
  <c r="AB68" i="2"/>
  <c r="BQ5" i="2" s="1"/>
  <c r="AB67" i="2"/>
  <c r="BP5" i="2" s="1"/>
  <c r="AB66" i="2"/>
  <c r="BO5" i="2" s="1"/>
  <c r="AB65" i="2"/>
  <c r="BN5" i="2" s="1"/>
  <c r="AB64" i="2"/>
  <c r="BM5" i="2" s="1"/>
  <c r="AB63" i="2"/>
  <c r="BL5" i="2" s="1"/>
  <c r="AB62" i="2"/>
  <c r="BK5" i="2" s="1"/>
  <c r="AB59" i="2"/>
  <c r="BJ5" i="2" s="1"/>
  <c r="AB58" i="2"/>
  <c r="BI5" i="2" s="1"/>
  <c r="AB57" i="2"/>
  <c r="BH5" i="2" s="1"/>
  <c r="AB55" i="2"/>
  <c r="BG5" i="2" s="1"/>
  <c r="AB54" i="2"/>
  <c r="BF5" i="2" s="1"/>
  <c r="AB53" i="2"/>
  <c r="BE5" i="2" s="1"/>
  <c r="AB52" i="2"/>
  <c r="BD5" i="2" s="1"/>
  <c r="AB51" i="2"/>
  <c r="BC5" i="2" s="1"/>
  <c r="AB50" i="2"/>
  <c r="BB5" i="2" s="1"/>
  <c r="AB49" i="2"/>
  <c r="BA5" i="2" s="1"/>
  <c r="AZ5" i="2"/>
  <c r="AB47" i="2"/>
  <c r="AY5" i="2" s="1"/>
  <c r="AB46" i="2"/>
  <c r="AX5" i="2" s="1"/>
  <c r="AB45" i="2"/>
  <c r="AB36" i="2"/>
  <c r="AT5" i="2" s="1"/>
  <c r="AB35" i="2"/>
  <c r="AS5" i="2" s="1"/>
  <c r="AB31" i="2"/>
  <c r="AQ5" i="2" s="1"/>
  <c r="AB30" i="2"/>
  <c r="AP5" i="2" s="1"/>
  <c r="AB26" i="2"/>
  <c r="AN5" i="2" s="1"/>
  <c r="AB25" i="2"/>
  <c r="AM5" i="2" s="1"/>
  <c r="AB24" i="2"/>
  <c r="AL5" i="2" s="1"/>
  <c r="AB23" i="2"/>
  <c r="AK5" i="2" s="1"/>
  <c r="AB22" i="2"/>
  <c r="AJ5" i="2" s="1"/>
  <c r="AD15" i="2"/>
  <c r="CJ5" i="2" s="1"/>
  <c r="AD14" i="2"/>
  <c r="CI5" i="2" s="1"/>
  <c r="AB12" i="2"/>
  <c r="AI5" i="2" s="1"/>
  <c r="Z12" i="2"/>
  <c r="AH5" i="2" s="1"/>
  <c r="I74" i="6"/>
  <c r="I73" i="6"/>
  <c r="I72" i="6"/>
  <c r="I71" i="6"/>
  <c r="I70" i="6"/>
  <c r="I62" i="6"/>
  <c r="I61" i="6"/>
  <c r="I60" i="6"/>
  <c r="I59" i="6"/>
  <c r="I58" i="6"/>
  <c r="I57" i="6"/>
  <c r="I56" i="6"/>
  <c r="I55" i="6"/>
  <c r="I54" i="6"/>
  <c r="I53" i="6"/>
  <c r="C78" i="6"/>
  <c r="C77" i="6"/>
  <c r="C76" i="6"/>
  <c r="C75" i="6"/>
  <c r="C74" i="6"/>
  <c r="C72" i="6"/>
  <c r="C71" i="6"/>
  <c r="C70" i="6"/>
  <c r="C67" i="6"/>
  <c r="C66" i="6"/>
  <c r="C65" i="6"/>
  <c r="C63" i="6"/>
  <c r="C62" i="6"/>
  <c r="C61" i="6"/>
  <c r="C60" i="6"/>
  <c r="C59" i="6"/>
  <c r="C58" i="6"/>
  <c r="C57" i="6"/>
  <c r="C56" i="6"/>
  <c r="C55" i="6"/>
  <c r="C54" i="6"/>
  <c r="C53" i="6"/>
  <c r="L62" i="6"/>
  <c r="K62" i="6"/>
  <c r="L61" i="6"/>
  <c r="K61" i="6"/>
  <c r="L60" i="6"/>
  <c r="K60" i="6"/>
  <c r="L59" i="6"/>
  <c r="K59" i="6"/>
  <c r="L58" i="6"/>
  <c r="K58" i="6"/>
  <c r="L57" i="6"/>
  <c r="K57" i="6"/>
  <c r="L56" i="6"/>
  <c r="K56" i="6"/>
  <c r="L55" i="6"/>
  <c r="K55" i="6"/>
  <c r="K54" i="6"/>
  <c r="AW5" i="2" l="1"/>
  <c r="L74" i="6"/>
  <c r="L73" i="6"/>
  <c r="L72" i="6"/>
  <c r="L71" i="6"/>
  <c r="L70" i="6"/>
  <c r="K74" i="6"/>
  <c r="K73" i="6"/>
  <c r="K72" i="6"/>
  <c r="K71" i="6"/>
  <c r="K70" i="6"/>
  <c r="K53" i="6"/>
  <c r="L38" i="6"/>
  <c r="L41" i="6"/>
  <c r="L40" i="6"/>
  <c r="L39" i="6"/>
  <c r="L37" i="6"/>
  <c r="L33" i="6"/>
  <c r="L32" i="6"/>
  <c r="L30" i="6"/>
  <c r="G24" i="6"/>
  <c r="G23" i="6"/>
  <c r="AD16" i="2"/>
  <c r="CK5" i="2" s="1"/>
  <c r="AB37" i="2"/>
  <c r="AU5" i="2" s="1"/>
  <c r="AB32" i="2"/>
  <c r="AR5" i="2" s="1"/>
  <c r="AB27" i="2"/>
  <c r="AO5" i="2" s="1"/>
  <c r="AB39" i="2" l="1"/>
  <c r="AV5" i="2" s="1"/>
  <c r="G25" i="6"/>
  <c r="L34" i="6"/>
  <c r="F47" i="6"/>
  <c r="E47" i="6"/>
  <c r="F46" i="6"/>
  <c r="E46" i="6"/>
  <c r="K47" i="6"/>
  <c r="J47" i="6"/>
  <c r="K46" i="6"/>
  <c r="J46" i="6"/>
  <c r="D17" i="6"/>
  <c r="D10" i="6"/>
  <c r="H5" i="6" s="1"/>
  <c r="L46" i="6" l="1"/>
  <c r="G47" i="6"/>
  <c r="F48" i="6"/>
  <c r="G46" i="6"/>
  <c r="E48" i="6"/>
  <c r="L47" i="6"/>
  <c r="K48" i="6"/>
  <c r="J48" i="6"/>
  <c r="G48" i="6" l="1"/>
  <c r="L48" i="6"/>
  <c r="AD37" i="2" l="1"/>
  <c r="CX5" i="2" s="1"/>
  <c r="AD32" i="2"/>
  <c r="CU5" i="2" s="1"/>
  <c r="AD27" i="2" l="1"/>
  <c r="AD39" i="2"/>
  <c r="CY5" i="2" s="1"/>
  <c r="CR5" i="2" l="1"/>
  <c r="Z94" i="2"/>
  <c r="C6" i="2" l="1"/>
  <c r="GG5" i="2"/>
  <c r="AA3" i="2" s="1"/>
  <c r="AA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Doire</author>
  </authors>
  <commentList>
    <comment ref="C20" authorId="0" shapeId="0" xr:uid="{2C6030FF-B910-4E26-80AF-3121C8D5386E}">
      <text>
        <r>
          <rPr>
            <b/>
            <sz val="9"/>
            <color indexed="81"/>
            <rFont val="Tahoma"/>
            <family val="2"/>
          </rPr>
          <t>For more than one Contact, separate fields in this section with a 'pipe' symbol |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Doire</author>
  </authors>
  <commentList>
    <comment ref="S5" authorId="0" shapeId="0" xr:uid="{16C70998-8372-4D1A-87DF-EB037C1A884B}">
      <text>
        <r>
          <rPr>
            <b/>
            <sz val="9"/>
            <color indexed="81"/>
            <rFont val="Tahoma"/>
            <family val="2"/>
          </rPr>
          <t>If available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<sst xmlns="http://schemas.openxmlformats.org/spreadsheetml/2006/main" count="649" uniqueCount="439">
  <si>
    <t>Total</t>
  </si>
  <si>
    <t>APAC</t>
  </si>
  <si>
    <t>Other</t>
  </si>
  <si>
    <t>Public</t>
  </si>
  <si>
    <t>Private</t>
  </si>
  <si>
    <t>Fixed Income</t>
  </si>
  <si>
    <t>High Yield</t>
  </si>
  <si>
    <t>CLOs</t>
  </si>
  <si>
    <t>Emerging Markets</t>
  </si>
  <si>
    <t>Dividend-Tilt</t>
  </si>
  <si>
    <t>Quant/Smart Beta</t>
  </si>
  <si>
    <t>Structured</t>
  </si>
  <si>
    <t>Convertibles</t>
  </si>
  <si>
    <t>Equities</t>
  </si>
  <si>
    <t>Europe &amp; UK</t>
  </si>
  <si>
    <t>Address</t>
  </si>
  <si>
    <t>Phone</t>
  </si>
  <si>
    <t>Email</t>
  </si>
  <si>
    <t>Website</t>
  </si>
  <si>
    <t>Property Casualty</t>
  </si>
  <si>
    <t xml:space="preserve">  Total</t>
  </si>
  <si>
    <t>Multi-Line</t>
  </si>
  <si>
    <t>Services</t>
  </si>
  <si>
    <t>Investment Accounting Outsourcing</t>
  </si>
  <si>
    <t>Y</t>
  </si>
  <si>
    <t>Peer Analytics</t>
  </si>
  <si>
    <t>Strategic Asset Allocation Advice</t>
  </si>
  <si>
    <t>Regulatory Assistance</t>
  </si>
  <si>
    <t>ALM Partnering</t>
  </si>
  <si>
    <t>Customized Portfolio Reporting</t>
  </si>
  <si>
    <t>&gt;$10bn</t>
  </si>
  <si>
    <t>Title</t>
  </si>
  <si>
    <t>Regions (of Client Domicile)</t>
  </si>
  <si>
    <t>Public Fixed Income</t>
  </si>
  <si>
    <t>Private Fixed Income</t>
  </si>
  <si>
    <t>Public Equities</t>
  </si>
  <si>
    <t>Private Equity &amp; Equity Alts</t>
  </si>
  <si>
    <t>Reinsurance (All Lines)</t>
  </si>
  <si>
    <t>Firm Information</t>
  </si>
  <si>
    <t>Cash/Short-Term</t>
  </si>
  <si>
    <t>Passive SMAs</t>
  </si>
  <si>
    <t>Total Firm</t>
  </si>
  <si>
    <t>Count</t>
  </si>
  <si>
    <t>AUM</t>
  </si>
  <si>
    <t>Offshore</t>
  </si>
  <si>
    <t>Global Developed Markets</t>
  </si>
  <si>
    <t>Bank/Leveraged Loans</t>
  </si>
  <si>
    <t>Corporates</t>
  </si>
  <si>
    <t>Mkt Neutral / Long-Short / Liquid Alts</t>
  </si>
  <si>
    <t>$5bn-$10bn</t>
  </si>
  <si>
    <t>$1bn-$5bn</t>
  </si>
  <si>
    <t>Governments and Agencies</t>
  </si>
  <si>
    <t>Capital Modelling and Management</t>
  </si>
  <si>
    <t>Insurance Client Conferences</t>
  </si>
  <si>
    <t>Y/N</t>
  </si>
  <si>
    <t>Municipals, Tax-Preferenced</t>
  </si>
  <si>
    <t>Municipals, Taxable</t>
  </si>
  <si>
    <t>PE / VC</t>
  </si>
  <si>
    <t>Total Fixed Income and Equities</t>
  </si>
  <si>
    <t>Firm Name</t>
  </si>
  <si>
    <t>Definitions</t>
  </si>
  <si>
    <t>Asset Class - Sector - Style (there may be overlap)</t>
  </si>
  <si>
    <t>RE Equity</t>
  </si>
  <si>
    <t>Infrastructure Equity</t>
  </si>
  <si>
    <t>Tactical Asset Allocation / Multi-Asset Portfolio Mgt</t>
  </si>
  <si>
    <t xml:space="preserve"> Totals don't equal</t>
  </si>
  <si>
    <t xml:space="preserve"> Other validations</t>
  </si>
  <si>
    <t>Input cells have other checks on data input (e.g. only Y or N for service offerings)</t>
  </si>
  <si>
    <t>Timestamp</t>
  </si>
  <si>
    <t>$200mn-$1bn</t>
  </si>
  <si>
    <t>&lt;$200mn</t>
  </si>
  <si>
    <t>Life</t>
  </si>
  <si>
    <t>Insurance and Other</t>
  </si>
  <si>
    <t>ESG Specific Products Placed with Insurers</t>
  </si>
  <si>
    <t>asset management</t>
  </si>
  <si>
    <t>General Account Assets</t>
  </si>
  <si>
    <t>These products that are specifically designed with ESG processes and objectives, and are marketed specifically as an ESG products</t>
  </si>
  <si>
    <t>Data</t>
  </si>
  <si>
    <t>assets are included at a grand total level</t>
  </si>
  <si>
    <t>in total for all clients provides useful insight into their focus/scale in the asset class</t>
  </si>
  <si>
    <r>
      <t>Audience.</t>
    </r>
    <r>
      <rPr>
        <sz val="12"/>
        <color theme="1"/>
        <rFont val="Arial"/>
        <family val="2"/>
      </rPr>
      <t xml:space="preserve"> The audience is insurers who are researching insurance-focused asset managers, specifically managers who have expertise in general account</t>
    </r>
  </si>
  <si>
    <r>
      <rPr>
        <b/>
        <sz val="12"/>
        <color theme="1"/>
        <rFont val="Arial"/>
        <family val="2"/>
      </rPr>
      <t>Firm Total Assets.</t>
    </r>
    <r>
      <rPr>
        <sz val="12"/>
        <color theme="1"/>
        <rFont val="Arial"/>
        <family val="2"/>
      </rPr>
      <t xml:space="preserve"> Understanding what a manager runs for insurers in a given asset class is relevant, but also seeing what they manage in the same asset class</t>
    </r>
  </si>
  <si>
    <r>
      <t>Private Asset Classes.</t>
    </r>
    <r>
      <rPr>
        <sz val="12"/>
        <color theme="1"/>
        <rFont val="Arial"/>
        <family val="2"/>
      </rPr>
      <t xml:space="preserve"> Insurers have long invested in core fixed income and public equities. However, in recent years insurers are increasingly venturing into</t>
    </r>
  </si>
  <si>
    <t>Accordingly, data submitted is based on manager interpretation</t>
  </si>
  <si>
    <t>DETAIL Information - Public Assets</t>
  </si>
  <si>
    <t>DETAIL Information - Private Assets</t>
  </si>
  <si>
    <t>Mergers, Acquisitions, Divestments</t>
  </si>
  <si>
    <t>N</t>
  </si>
  <si>
    <t>No entry required, this is a draft of what your Manager Profile Page will look like</t>
  </si>
  <si>
    <t>Read this page</t>
  </si>
  <si>
    <t>Overall AUM</t>
  </si>
  <si>
    <t>High Level Breakdowns</t>
  </si>
  <si>
    <t>Private Equity and Equity Alts</t>
  </si>
  <si>
    <t>Firm AUM</t>
  </si>
  <si>
    <t>3rd-Party General Account AUM</t>
  </si>
  <si>
    <t>3rd-Pty GA</t>
  </si>
  <si>
    <t>Book Income Projections</t>
  </si>
  <si>
    <t>For Dropdowns:</t>
  </si>
  <si>
    <t>Book Value/Yield Calcs on Portfolio Mgt Platform</t>
  </si>
  <si>
    <t>Cash Flow Projections</t>
  </si>
  <si>
    <t>AUM Summary</t>
  </si>
  <si>
    <t>AUM Details</t>
  </si>
  <si>
    <t>General Information</t>
  </si>
  <si>
    <t>Total Firm AUM</t>
  </si>
  <si>
    <t>Regional AUM</t>
  </si>
  <si>
    <t>Insurer Type - 3rd-Pty GA</t>
  </si>
  <si>
    <t>Company Size - 3rd-Pty GA</t>
  </si>
  <si>
    <t>3rd-Party GA</t>
  </si>
  <si>
    <t>Insurance - 3rd-Party General Account</t>
  </si>
  <si>
    <t xml:space="preserve"> Approach and Definitions</t>
  </si>
  <si>
    <t>Interactive Client Web Portal</t>
  </si>
  <si>
    <t>PRIMARY Information</t>
  </si>
  <si>
    <t>Company Size</t>
  </si>
  <si>
    <t>Company Type</t>
  </si>
  <si>
    <t>Advertising contact</t>
  </si>
  <si>
    <r>
      <t xml:space="preserve">Be sure to submit final, accurate, proofed information.  </t>
    </r>
    <r>
      <rPr>
        <b/>
        <sz val="12"/>
        <color theme="1"/>
        <rFont val="Arial"/>
        <family val="2"/>
      </rPr>
      <t>Your profile will be published as submitted</t>
    </r>
  </si>
  <si>
    <t>Your firm's information will be presented in a full-page 'Manager Profile'</t>
  </si>
  <si>
    <t>Workbook Pages</t>
  </si>
  <si>
    <t>Directions</t>
  </si>
  <si>
    <t>Manager General Data</t>
  </si>
  <si>
    <t>Manager AUM Data</t>
  </si>
  <si>
    <t>Manager Profile Output</t>
  </si>
  <si>
    <t>Follow the tab order</t>
  </si>
  <si>
    <t>Review Tab 3 Definitions</t>
  </si>
  <si>
    <t>Fill out data on Tabs 4 and 5</t>
  </si>
  <si>
    <t>on estimating</t>
  </si>
  <si>
    <t>Questions?</t>
  </si>
  <si>
    <t>Contact Steve Doire at</t>
  </si>
  <si>
    <t>All managers are asked to provide General Data on Tab 4 and Primary AUM data on Tab 5</t>
  </si>
  <si>
    <t>Data Validations</t>
  </si>
  <si>
    <t>Examples include a Large Cap Equity Passive SMA in both Large Cap and Passive, Corporate Bonds could include High Yield Corporates. High Yield could</t>
  </si>
  <si>
    <t>include Corporates and Other Securitized</t>
  </si>
  <si>
    <t>3rd-Party General Account Assets (3P-GA)</t>
  </si>
  <si>
    <t>Affiliated General Account Assets</t>
  </si>
  <si>
    <t>Insurance - General Account - Affiliates</t>
  </si>
  <si>
    <t>These are assets are owned by the policyholder.  Examples include variable annuities and unit-linked insurance policies of individuals, and institutional</t>
  </si>
  <si>
    <t>insurance policies such as COLI/BOLI</t>
  </si>
  <si>
    <t>Services for 3rd-Party GA Clients</t>
  </si>
  <si>
    <t>3rd-Party GA Client Breakdown</t>
  </si>
  <si>
    <t>Data Options</t>
  </si>
  <si>
    <t>All values are USD</t>
  </si>
  <si>
    <t>Dollar inputs are in Billions, with 3 decimal places.  EG, 2.567 = 2 billion, 567 million</t>
  </si>
  <si>
    <t>Data Value Inputs</t>
  </si>
  <si>
    <t>For example: Total 3rd-Pty Gen Acct &lt;&gt; Total 3rd-Pty Gen Acct For All Regions</t>
  </si>
  <si>
    <t>Footnote</t>
  </si>
  <si>
    <t>Note: published format may vary</t>
  </si>
  <si>
    <t>Maximum length 330 characters</t>
  </si>
  <si>
    <t>David Holmes</t>
  </si>
  <si>
    <t>+1-502-551-6592</t>
  </si>
  <si>
    <t>Steve Doire</t>
  </si>
  <si>
    <t>Review you Manager Profile Page output on Tab 6</t>
  </si>
  <si>
    <t>Providing "DETAIL" AUM data on Tab 5 is optional</t>
  </si>
  <si>
    <t>it varies by the data being displayed. There are 10 Aggregate Data Pages planned, and a number use rankings that are not a pure 3P-GA AUM ranking</t>
  </si>
  <si>
    <t>information, e.g., Passive Mandates within Equities.  We recognize it may be challenging to provide this granularity, please see the Data section below</t>
  </si>
  <si>
    <r>
      <t>Double Counting (Detail Section only).</t>
    </r>
    <r>
      <rPr>
        <sz val="12"/>
        <color theme="1"/>
        <rFont val="Arial"/>
        <family val="2"/>
      </rPr>
      <t xml:space="preserve"> Managers can list assets in the Detail section more than once if appropriate, i.e., double counting (or triple or more).</t>
    </r>
  </si>
  <si>
    <t>separate accounts, and institutional separate accounts (e.g. COLI/BOLI/ICOLI). Pension funds of insurers are also excluded from General Account assets</t>
  </si>
  <si>
    <t>Separate Account (Policyholder) Assets</t>
  </si>
  <si>
    <t>Insurance - Affiliated General Account</t>
  </si>
  <si>
    <t>Insurance - Separate Account, VA/Unit Linked</t>
  </si>
  <si>
    <t>All Other Firm AUM</t>
  </si>
  <si>
    <t xml:space="preserve">  Total Firm Assets</t>
  </si>
  <si>
    <t>Securitized, RMBS</t>
  </si>
  <si>
    <t>Securitized, All Other</t>
  </si>
  <si>
    <t>Emerging Markets, Sovereigns</t>
  </si>
  <si>
    <t>Emerging Markets, Corporates</t>
  </si>
  <si>
    <t>Private Placements, Traditional</t>
  </si>
  <si>
    <t>Private Placements, Middle Market</t>
  </si>
  <si>
    <t>RE, All Other Debt</t>
  </si>
  <si>
    <t>Infrastructure Debt</t>
  </si>
  <si>
    <t>Hedge Funds</t>
  </si>
  <si>
    <t>Advertising Opportunity</t>
  </si>
  <si>
    <r>
      <t>Asset Class Focus.</t>
    </r>
    <r>
      <rPr>
        <sz val="12"/>
        <color theme="1"/>
        <rFont val="Arial"/>
        <family val="2"/>
      </rPr>
      <t xml:space="preserve"> Instead of collecting data on 'strategies' or 'mandate types' we ask for asset class-level information (e.g., skipping “core fixed income” in favor</t>
    </r>
  </si>
  <si>
    <t>General Account assets of the investment firm's insurance client organizations that are owned in whole or in part by the investment firm, its affiliates, or parent company</t>
  </si>
  <si>
    <t>Client Counts</t>
  </si>
  <si>
    <t>The asset classes used are standard and widely used in the asset management industry. We do not provide managers any additional definitions.</t>
  </si>
  <si>
    <t>Asset Class Categories</t>
  </si>
  <si>
    <t>All underlying strategies are included here. For example, a fixed income hedge fund would be included here</t>
  </si>
  <si>
    <t xml:space="preserve"> 'Company Type' category</t>
  </si>
  <si>
    <t>If you'd like to include a footnote on your manager profile page, provide it here.  It is acceptable to highlight your key products</t>
  </si>
  <si>
    <t>North America</t>
  </si>
  <si>
    <t>GENERAL Information</t>
  </si>
  <si>
    <t>Manager AUM Input</t>
  </si>
  <si>
    <t>david.holmes@dcsconsult.net</t>
  </si>
  <si>
    <t xml:space="preserve">                            USD.  All data in Billions, with 3 decimal places.  EG, 2.567 = 2 billion, 567 million</t>
  </si>
  <si>
    <t xml:space="preserve"> Manager General Data Input</t>
  </si>
  <si>
    <r>
      <t xml:space="preserve">General account assets managed for insurance companies that are 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owned in whole or in part by your investment firm, its affiliates, or parent company</t>
    </r>
  </si>
  <si>
    <t xml:space="preserve">'Company Size' category </t>
  </si>
  <si>
    <t>A</t>
  </si>
  <si>
    <t>B</t>
  </si>
  <si>
    <t>C</t>
  </si>
  <si>
    <t>D</t>
  </si>
  <si>
    <t>E</t>
  </si>
  <si>
    <t>How to participate</t>
  </si>
  <si>
    <t>Latest workbook template</t>
  </si>
  <si>
    <t>+1-508-322-1003</t>
  </si>
  <si>
    <t>Contacts</t>
  </si>
  <si>
    <t>Advertising</t>
  </si>
  <si>
    <t>Workbook submission and questions</t>
  </si>
  <si>
    <t>Latest Manager Profile Workbook</t>
  </si>
  <si>
    <t>You may estimate.  There may be overlap / double counting</t>
  </si>
  <si>
    <r>
      <t xml:space="preserve">Report the number of 3P-GA </t>
    </r>
    <r>
      <rPr>
        <b/>
        <u/>
        <sz val="11"/>
        <color theme="3"/>
        <rFont val="Arial"/>
        <family val="2"/>
      </rPr>
      <t>clients</t>
    </r>
    <r>
      <rPr>
        <b/>
        <sz val="11"/>
        <color theme="3"/>
        <rFont val="Arial"/>
        <family val="2"/>
      </rPr>
      <t xml:space="preserve"> (not accounts/portfolios) you serve in each</t>
    </r>
  </si>
  <si>
    <r>
      <t xml:space="preserve">Report the number of 3P-GA clients by </t>
    </r>
    <r>
      <rPr>
        <b/>
        <u/>
        <sz val="11"/>
        <color theme="3"/>
        <rFont val="Arial"/>
        <family val="2"/>
      </rPr>
      <t>size of client balance sheet</t>
    </r>
    <r>
      <rPr>
        <b/>
        <sz val="11"/>
        <color theme="3"/>
        <rFont val="Arial"/>
        <family val="2"/>
      </rPr>
      <t xml:space="preserve"> (not mandate size)</t>
    </r>
  </si>
  <si>
    <t>Field Count</t>
  </si>
  <si>
    <t>Total Fields This Page</t>
  </si>
  <si>
    <t>Total Fields All Pages</t>
  </si>
  <si>
    <t>Total DATA Range (less timestamp)</t>
  </si>
  <si>
    <t>We offer the opportunity to expand your exposure to insurer investment professionals in this publication via advertising</t>
  </si>
  <si>
    <t>Manager information is also be presented in detailed aggregation tables to further benefit insurers</t>
  </si>
  <si>
    <t>Input page for general non-AUM data (white cells)</t>
  </si>
  <si>
    <t>Input page for AUM information at various levels of detail  (white cells)</t>
  </si>
  <si>
    <t>Large Cap</t>
  </si>
  <si>
    <t>Mid Cap</t>
  </si>
  <si>
    <t>Small Cap</t>
  </si>
  <si>
    <t>RE, CMLs</t>
  </si>
  <si>
    <t>RE, RMLs</t>
  </si>
  <si>
    <t>PRIOR.YR -  CORE - TPGA - OVERALL TOTAL - Insurance - Gen Acct</t>
  </si>
  <si>
    <t>CURR.YR - CORE - TPGA - OVERALL TOTAL - Insurance - Gen Acct</t>
  </si>
  <si>
    <t>CURR.YR - CORE - FIRM - OVERALL TOTAL - Insurance - Gen Acct</t>
  </si>
  <si>
    <t>CURR.YR - CORE - AFGA - OVERALL TOTAL - Insurance - Gen Acct</t>
  </si>
  <si>
    <t>CURR.YR - CORE - FIRM - OVERALL TOTAL - Insurance - Sep Acct</t>
  </si>
  <si>
    <t>CURR.YR - CORE - FIRM - OVERALL TOTAL - All Other AUM</t>
  </si>
  <si>
    <t>CURR.YR - CORE - FIRM - OVERALL TOTAL - Total Firm Assets</t>
  </si>
  <si>
    <t>CURR.YR - CORE - TPGA - REGION - N America</t>
  </si>
  <si>
    <t>CURR.YR - CORE - FIRM - REGION - N America</t>
  </si>
  <si>
    <t>CURR.YR - CORE - TPGA - REGION - Europe &amp; UK</t>
  </si>
  <si>
    <t>CURR.YR - CORE - FIRM - REGION - Europe &amp; UK</t>
  </si>
  <si>
    <t>CURR.YR - CORE - TPGA - REGION - APAC</t>
  </si>
  <si>
    <t>CURR.YR - CORE - FIRM - REGION - APAC</t>
  </si>
  <si>
    <t>CURR.YR - CORE - TPGA - REGION - Offshore</t>
  </si>
  <si>
    <t>CURR.YR - CORE - FIRM - REGION - Offshore</t>
  </si>
  <si>
    <t>CURR.YR - CORE - TPGA - REGION - Other</t>
  </si>
  <si>
    <t>CURR.YR - CORE - FIRM - REGION - Other</t>
  </si>
  <si>
    <t>CURR.YR - CORE - TPGA - REGION - Total</t>
  </si>
  <si>
    <t>CURR.YR - CORE - FIRM - REGION - Total</t>
  </si>
  <si>
    <t>CURR.YR - CORE - TPGA - FIXED INCOME - Public</t>
  </si>
  <si>
    <t>CURR.YR - CORE - FIRM - FIXED INCOME - Public</t>
  </si>
  <si>
    <t>CURR.YR - CORE - TPGA - FIXED INCOME - Private</t>
  </si>
  <si>
    <t>CURR.YR - CORE - FIRM - FIXED INCOME - Private</t>
  </si>
  <si>
    <t>CURR.YR - CORE - TPGA - FIXED INCOME - Total</t>
  </si>
  <si>
    <t>CURR.YR - CORE - FIRM - FIXED INCOME - Total</t>
  </si>
  <si>
    <t>CURR.YR - CORE - TPGA - EQUITIES - Public</t>
  </si>
  <si>
    <t>CURR.YR - CORE - FIRM - EQUITIES - Public</t>
  </si>
  <si>
    <t>CURR.YR - CORE - TPGA - EQUITIES - Private Equity &amp; Equity Alts</t>
  </si>
  <si>
    <t>CURR.YR - CORE - FIRM - EQUITIES - Private Equity &amp; Equity Alts</t>
  </si>
  <si>
    <t>CURR.YR - CORE - TPGA - EQUITIES - Total</t>
  </si>
  <si>
    <t>CURR.YR - CORE - FIRM - EQUITIES - Total</t>
  </si>
  <si>
    <t>CURR.YR - CORE - TPGA - Total Fixed Income and Equities</t>
  </si>
  <si>
    <t>CURR.YR - CORE - FIRM - Total Fixed Income and Equities</t>
  </si>
  <si>
    <t>CURR.YR - DETAIL - TPGA - PUBLIC FIXED INCOME - Cash/Short-Term</t>
  </si>
  <si>
    <t>CURR.YR - DETAIL - FIRM - PUBLIC FIXED INCOME - Cash/Short-Term</t>
  </si>
  <si>
    <t>CURR.YR - DETAIL - TPGA - PUBLIC FIXED INCOME - Governments and Agencies</t>
  </si>
  <si>
    <t>CURR.YR - DETAIL - FIRM - PUBLIC FIXED INCOME - Governments and Agencies</t>
  </si>
  <si>
    <t>CURR.YR - DETAIL - TPGA - PUBLIC FIXED INCOME - Corporates</t>
  </si>
  <si>
    <t>CURR.YR - DETAIL - FIRM - PUBLIC FIXED INCOME - Corporates</t>
  </si>
  <si>
    <t>CURR.YR - DETAIL - TPGA - PUBLIC FIXED INCOME - Municipals, Tax-Preferenced</t>
  </si>
  <si>
    <t>CURR.YR - DETAIL - FIRM - PUBLIC FIXED INCOME - Municipals, Tax-Preferenced</t>
  </si>
  <si>
    <t>CURR.YR - DETAIL - TPGA - PUBLIC FIXED INCOME - Municipals, Taxable</t>
  </si>
  <si>
    <t>CURR.YR - DETAIL - FIRM - PUBLIC FIXED INCOME - Municipals, Taxable</t>
  </si>
  <si>
    <t>CURR.YR - DETAIL - TPGA - PUBLIC FIXED INCOME - Securitized - RMBS</t>
  </si>
  <si>
    <t>CURR.YR - DETAIL - FIRM - PUBLIC FIXED INCOME - Securitized - RMBS</t>
  </si>
  <si>
    <t>CURR.YR - DETAIL - TPGA - PUBLIC FIXED INCOME - Securitized - All Other</t>
  </si>
  <si>
    <t>CURR.YR - DETAIL - FIRM - PUBLIC FIXED INCOME - Securitized - All Other</t>
  </si>
  <si>
    <t>CURR.YR - DETAIL - TPGA - PUBLIC FIXED INCOME - Convertibles</t>
  </si>
  <si>
    <t>CURR.YR - DETAIL - FIRM - PUBLIC FIXED INCOME - Convertibles</t>
  </si>
  <si>
    <t>CURR.YR - DETAIL - TPGA - PUBLIC FIXED INCOME - High Yield</t>
  </si>
  <si>
    <t>CURR.YR - DETAIL - FIRM - PUBLIC FIXED INCOME - High Yield</t>
  </si>
  <si>
    <t>CURR.YR - DETAIL - TPGA - PUBLIC FIXED INCOME - Bank/Leveraged Loans</t>
  </si>
  <si>
    <t>CURR.YR - DETAIL - FIRM - PUBLIC FIXED INCOME - Bank/Leveraged Loans</t>
  </si>
  <si>
    <t>CURR.YR - DETAIL - TPGA - PUBLIC FIXED INCOME - CLOs</t>
  </si>
  <si>
    <t>CURR.YR - DETAIL - FIRM - PUBLIC FIXED INCOME - CLOs</t>
  </si>
  <si>
    <t>CURR.YR - DETAIL - TPGA - PUBLIC FIXED INCOME - Emerging Markets - Sovereigns</t>
  </si>
  <si>
    <t>CURR.YR - DETAIL - FIRM - PUBLIC FIXED INCOME - Emerging Markets - Sovereigns</t>
  </si>
  <si>
    <t>CURR.YR - DETAIL - TPGA - PUBLIC FIXED INCOME - Emerging Markets - Corporates</t>
  </si>
  <si>
    <t>CURR.YR - DETAIL - FIRM - PUBLIC FIXED INCOME - Emerging Markets - Corporates</t>
  </si>
  <si>
    <t>CURR.YR - DETAIL - TPGA - PUBLIC FIXED INCOME - Other</t>
  </si>
  <si>
    <t>CURR.YR - DETAIL - FIRM - PUBLIC FIXED INCOME - Other</t>
  </si>
  <si>
    <t>CURR.YR - DETAIL - TPGA - PUBLIC EQUITIES - Large Cap</t>
  </si>
  <si>
    <t>CURR.YR - DETAIL - FIRM - PUBLIC EQUITIES - Large Cap</t>
  </si>
  <si>
    <t>CURR.YR - DETAIL - TPGA - PUBLIC EQUITIES - Mid Cap</t>
  </si>
  <si>
    <t>CURR.YR - DETAIL - FIRM - PUBLIC EQUITIES - Mid Cap</t>
  </si>
  <si>
    <t>CURR.YR - DETAIL - TPGA - PUBLIC EQUITIES - Small Cap</t>
  </si>
  <si>
    <t>CURR.YR - DETAIL - FIRM - PUBLIC EQUITIES - Small Cap</t>
  </si>
  <si>
    <t>CURR.YR - DETAIL - TPGA - PUBLIC EQUITIES - Global Developed Markets</t>
  </si>
  <si>
    <t>CURR.YR - DETAIL - FIRM - PUBLIC EQUITIES - Global Developed Markets</t>
  </si>
  <si>
    <t>CURR.YR - DETAIL - TPGA - PUBLIC EQUITIES - Emerging Markets</t>
  </si>
  <si>
    <t>CURR.YR - DETAIL - FIRM - PUBLIC EQUITIES - Emerging Markets</t>
  </si>
  <si>
    <t>CURR.YR - DETAIL - TPGA - PUBLIC EQUITIES - Quant/Smart Beta</t>
  </si>
  <si>
    <t>CURR.YR - DETAIL - FIRM - PUBLIC EQUITIES - Quant/Smart Beta</t>
  </si>
  <si>
    <t>CURR.YR - DETAIL - TPGA - PUBLIC EQUITIES - Mkt Neutral / Long-Short / Liquid Alts</t>
  </si>
  <si>
    <t>CURR.YR - DETAIL - FIRM - PUBLIC EQUITIES - Mkt Neutral / Long-Short / Liquid Alts</t>
  </si>
  <si>
    <t>CURR.YR - DETAIL - TPGA - PUBLIC EQUITIES - Dividend-Tilt</t>
  </si>
  <si>
    <t>CURR.YR - DETAIL - FIRM - PUBLIC EQUITIES - Dividend-Tilt</t>
  </si>
  <si>
    <t>CURR.YR - DETAIL - TPGA - PUBLIC EQUITIES - Passive SMAs</t>
  </si>
  <si>
    <t>CURR.YR - DETAIL - FIRM - PUBLIC EQUITIES - Passive SMAs</t>
  </si>
  <si>
    <t>CURR.YR - DETAIL - TPGA - PUBLIC EQUITIES - Other</t>
  </si>
  <si>
    <t>CURR.YR - DETAIL - FIRM - PUBLIC EQUITIES - Other</t>
  </si>
  <si>
    <t>CURR.YR - DETAIL - TPGA - PRIVATE FIXED INCOME - Private Placements - Traditional</t>
  </si>
  <si>
    <t>CURR.YR - DETAIL - FIRM - PRIVATE FIXED INCOME - Private Placements - Traditional</t>
  </si>
  <si>
    <t>CURR.YR - DETAIL - TPGA - PRIVATE FIXED INCOME - Corporate - Middle Market</t>
  </si>
  <si>
    <t>CURR.YR - DETAIL - FIRM - PRIVATE FIXED INCOME - Corporate - Middle Market</t>
  </si>
  <si>
    <t>CURR.YR - DETAIL - TPGA - PRIVATE FIXED INCOME - RE - CMLs</t>
  </si>
  <si>
    <t>CURR.YR - DETAIL - FIRM - PRIVATE FIXED INCOME - RE - CMLs</t>
  </si>
  <si>
    <t>CURR.YR - DETAIL - TPGA - PRIVATE FIXED INCOME - RE - All Other Debt</t>
  </si>
  <si>
    <t>CURR.YR - DETAIL - FIRM - PRIVATE FIXED INCOME - RE - All Other Debt</t>
  </si>
  <si>
    <t>CURR.YR - DETAIL - TPGA - PRIVATE FIXED INCOME - Infrastructure debt</t>
  </si>
  <si>
    <t>CURR.YR - DETAIL - FIRM - PRIVATE FIXED INCOME - Infrastructure debt</t>
  </si>
  <si>
    <t>CURR.YR - DETAIL - TPGA - PRIVATE FIXED INCOME - Structured</t>
  </si>
  <si>
    <t>CURR.YR - DETAIL - FIRM - PRIVATE FIXED INCOME - Structured</t>
  </si>
  <si>
    <t>CURR.YR - DETAIL - TPGA - PRIVATE FIXED INCOME - High Yield</t>
  </si>
  <si>
    <t>CURR.YR - DETAIL - FIRM - PRIVATE FIXED INCOME - High Yield</t>
  </si>
  <si>
    <t>CURR.YR - DETAIL - TPGA - PRIVATE FIXED INCOME - Other</t>
  </si>
  <si>
    <t>CURR.YR - DETAIL - FIRM - PRIVATE FIXED INCOME - Other</t>
  </si>
  <si>
    <t>CURR.YR - DETAIL - TPGA - PRIVATE EQUITY AND EQUITY ALTS - PE / VC</t>
  </si>
  <si>
    <t>CURR.YR - DETAIL - FIRM - PRIVATE EQUITY AND EQUITY ALTS - PE / VC</t>
  </si>
  <si>
    <t>CURR.YR - DETAIL - TPGA - PRIVATE EQUITY AND EQUITY ALTS - RE Equity</t>
  </si>
  <si>
    <t>CURR.YR - DETAIL - FIRM - PRIVATE EQUITY AND EQUITY ALTS - RE Equity</t>
  </si>
  <si>
    <t>CURR.YR - DETAIL - TPGA - PRIVATE EQUITY AND EQUITY ALTS - Infrastructure Equity</t>
  </si>
  <si>
    <t>CURR.YR - DETAIL - FIRM - PRIVATE EQUITY AND EQUITY ALTS - Infrastructure Equity</t>
  </si>
  <si>
    <t>CURR.YR - DETAIL - TPGA - PRIVATE EQUITY AND EQUITY ALTS - Hedge funds</t>
  </si>
  <si>
    <t>CURR.YR - DETAIL - FIRM - PRIVATE EQUITY AND EQUITY ALTS - Hedge funds</t>
  </si>
  <si>
    <t>CURR.YR - DETAIL - TPGA - PRIVATE EQUITY AND EQUITY ALTS - Other</t>
  </si>
  <si>
    <t>CURR.YR - DETAIL - FIRM - PRIVATE EQUITY AND EQUITY ALTS - Other</t>
  </si>
  <si>
    <t>CURR.YR - MGER - CLIENT COUNT - Total Size</t>
  </si>
  <si>
    <t>CURR.YR - MGER - CLIENT COUNT - Total Type</t>
  </si>
  <si>
    <t>CURR.YR - MGER - Supp Ques, M&amp;A 3PGA effect, Y/N</t>
  </si>
  <si>
    <t>CURR.YR - MGER - Supp Ques, M&amp;A 3PGA effect, Answer</t>
  </si>
  <si>
    <t>CURR.YR - MGER - Footnote, Y/N</t>
  </si>
  <si>
    <t>CURR.YR - MGER - Footnote, Answer</t>
  </si>
  <si>
    <t>CURR.YR - MGER - FIRM INFO - Firm Name</t>
  </si>
  <si>
    <t>CURR.YR - MGER - FIRM INFO - Address</t>
  </si>
  <si>
    <t>CURR.YR - MGER - FIRM INFO - Website</t>
  </si>
  <si>
    <t>CURR.YR - MGER - FIRM INFO - Contact</t>
  </si>
  <si>
    <t>CURR.YR - MGER - FIRM INFO - Title</t>
  </si>
  <si>
    <t>CURR.YR - MGER - FIRM INFO - Email</t>
  </si>
  <si>
    <t>CURR.YR - MGER - FIRM INFO - Phone</t>
  </si>
  <si>
    <t>CURR.YR - MGER - CLIENT COUNT - Life</t>
  </si>
  <si>
    <t>CURR.YR - MGER - CLIENT COUNT - Property Casualty</t>
  </si>
  <si>
    <t>CURR.YR - MGER - CLIENT COUNT - Reinsurance (All Lines)</t>
  </si>
  <si>
    <t>CURR.YR - MGER - CLIENT COUNT - Multi-Line</t>
  </si>
  <si>
    <t>CURR.YR - MGER - CLIENT COUNT - Other</t>
  </si>
  <si>
    <t>CURR.YR - MGER - SERVICES - Investment Accounting Outsourcing</t>
  </si>
  <si>
    <t>CURR.YR - MGER - SERVICES - Customized Portfolio Reporting</t>
  </si>
  <si>
    <t>CURR.YR - MGER - SERVICES - Interactive Client Web Portal</t>
  </si>
  <si>
    <t>CURR.YR - MGER - SERVICES - Peer Analytics</t>
  </si>
  <si>
    <t>CURR.YR - MGER - SERVICES - Capital Modelling and Management</t>
  </si>
  <si>
    <t>CURR.YR - MGER - SERVICES - Book Income Projections</t>
  </si>
  <si>
    <t>CURR.YR - MGER - SERVICES - ALM Partnering</t>
  </si>
  <si>
    <t>CURR.YR - MGER - SERVICES - Regulatory Assistance</t>
  </si>
  <si>
    <t>CURR.YR - MGER - SERVICES - Strategic Asset Allocation Advice</t>
  </si>
  <si>
    <t>CURR.YR - MGER - SERVICES - Tactical Asset Allocation / Multi-Asset Portfolio Mgt</t>
  </si>
  <si>
    <t>CURR.YR - MGER - SERVICES - Insurance Client Conferences</t>
  </si>
  <si>
    <t>CURR.YR - MGER - SERVICES - ESG Specific Products Placed with Insurers</t>
  </si>
  <si>
    <t>CURR.YR - MGER - ACCOUNT SIZE - &gt;$10bn</t>
  </si>
  <si>
    <t>CURR.YR - MGER - ACCOUNT SIZE - $5bn-$10bn</t>
  </si>
  <si>
    <t>CURR.YR - MGER - ACCOUNT SIZE - $1bn-$5bn</t>
  </si>
  <si>
    <t>CURR.YR - MGER - ACCOUNT SIZE - $200mn-$1bn</t>
  </si>
  <si>
    <t>CURR.YR - MGER - ACCOUNT SIZE - &lt;$200mn</t>
  </si>
  <si>
    <t>CURR.YR - MGER - CLIENT COUNT - Heath</t>
  </si>
  <si>
    <t>CURR.YR - MGER - SERVICES - Book Value/Yield Calcs on Portfolio Mgt Platform</t>
  </si>
  <si>
    <t>CURR.YR - MGER - SERVICES - Cash Flow Projections</t>
  </si>
  <si>
    <t>PRIOR.YR - CORE - TPGA - OVERALL TOTAL - Insurance - Gen Acct</t>
  </si>
  <si>
    <t>CURR.YR - DETAIL - TPGA - PUBLIC FIXED INCOME - Preferreds and Capital Securities</t>
  </si>
  <si>
    <t>CURR.YR - DETAIL - FIRM - PUBLIC FIXED INCOME - Preferreds and Capital Securities</t>
  </si>
  <si>
    <t>CURR.YR - DETAIL - TPGA - PRIVATE FIXED INCOME - RE - RMLs</t>
  </si>
  <si>
    <t>CURR.YR - DETAIL - FIRM - PRIVATE FIXED INCOME - RE - RMLs</t>
  </si>
  <si>
    <t>CURR.YR - DETAIL - TPGA - PUBLIC FIXED INCOME - Preferred and Capital Securities</t>
  </si>
  <si>
    <t>CURR.YR - DETAIL - FIRM - PUBLIC FIXED INCOME - Preferred and Capital Securities</t>
  </si>
  <si>
    <t>CURR.YR - DETAIL - FIRM - PRIVATE FIXED INCOME - RE - CMLs/RMLs</t>
  </si>
  <si>
    <t>CURR.YR - DETAIL - TPGA - PRIVATE FIXED INCOME - RE - CMLs/RMLs</t>
  </si>
  <si>
    <t>2023 YE</t>
  </si>
  <si>
    <t>Preferred and Capital Securities</t>
  </si>
  <si>
    <t>steve@dcsconsult.net</t>
  </si>
  <si>
    <t>The IIOR focuses reporting on 3rd-Party General Account AUM, however, Total Firm AUM data is also included as insurers tell us it is useful</t>
  </si>
  <si>
    <t xml:space="preserve">  This field filles legacy combined category.  2022 data and prior CML and RML were combined</t>
  </si>
  <si>
    <t>Return the completed Profile to Steve Doire at DCS Financial</t>
  </si>
  <si>
    <t>Profile submission</t>
  </si>
  <si>
    <t>In the unlikely situation where the workbook changes, the current version is here</t>
  </si>
  <si>
    <t>Return completed Profile to DCS Financial at</t>
  </si>
  <si>
    <t>used by insurer to find managers is a specific stratgey.  We encourage managers to submit this level of detail</t>
  </si>
  <si>
    <t xml:space="preserve">By providing DETAIL AUM data, your firm will also be listed in asset class/sector specific tables.  Theses tables are </t>
  </si>
  <si>
    <t>of the underlying sectors) as our insurers will benefit from the additional detail.  However, in limited instances the Report does collects mandate style</t>
  </si>
  <si>
    <t>private asset classes, both fixed income and equity related. Accordingly, a significant focus on private asset classes are embedded into the Report</t>
  </si>
  <si>
    <t>no charges for insurers to access the data</t>
  </si>
  <si>
    <t>Are assets that "fully belong" to the insurer, fund the liabilities they underwrite, and are available to pay claims and benefits of the insureds.  Also referred to as 'balance sheet'</t>
  </si>
  <si>
    <t xml:space="preserve">assets. Excluded are: Separate Account assets that are specifically attributable to policyholders, such as life insurance unit-linked, variable annuities, </t>
  </si>
  <si>
    <t xml:space="preserve">The data submitted by managers is not "audited".  Accurate data is fully the manager's responsibility, please review carefully before submitting. </t>
  </si>
  <si>
    <t>Some managers utilized estimates -- primarily in the Detail section. Multi-asset strategies can be broken out into underlying sectors/asset</t>
  </si>
  <si>
    <t>classes, often by estimate, or alternatively included in "other".  Again, we know data collection can be challenging, estimates are fine</t>
  </si>
  <si>
    <t>This page, please review carefully before completing your Profile</t>
  </si>
  <si>
    <r>
      <t xml:space="preserve">Providing DETAIL AUM data will result in a robust </t>
    </r>
    <r>
      <rPr>
        <i/>
        <sz val="12"/>
        <color theme="1"/>
        <rFont val="Arial"/>
        <family val="2"/>
      </rPr>
      <t>Manager Profile Page</t>
    </r>
    <r>
      <rPr>
        <sz val="12"/>
        <color theme="1"/>
        <rFont val="Arial"/>
        <family val="2"/>
      </rPr>
      <t xml:space="preserve"> that will be part of the Report</t>
    </r>
  </si>
  <si>
    <t>The Report is designed and conducted based on the following principles</t>
  </si>
  <si>
    <t>Please also review carefully before completing</t>
  </si>
  <si>
    <t xml:space="preserve"> </t>
  </si>
  <si>
    <t>Start on Tab 2, follow the directions</t>
  </si>
  <si>
    <t>Steve Doire and David Holmes of DCS collaborate on design, administration, and optional advertising</t>
  </si>
  <si>
    <t>The IIOR is distributed broadly to insurance companies in North America, Europe, APAC, and other domiciles</t>
  </si>
  <si>
    <r>
      <t>Insurance General Account Assets.</t>
    </r>
    <r>
      <rPr>
        <sz val="12"/>
        <color theme="1"/>
        <rFont val="Arial"/>
        <family val="2"/>
      </rPr>
      <t xml:space="preserve"> The IIOR's focus is on Third-Party General Account assets (3P-GA). However, Affiliated GA and Separate Account </t>
    </r>
  </si>
  <si>
    <r>
      <t>"Directory" Approach.</t>
    </r>
    <r>
      <rPr>
        <sz val="12"/>
        <color theme="1"/>
        <rFont val="Arial"/>
        <family val="2"/>
      </rPr>
      <t xml:space="preserve"> The IIOR summary pages are not solely a traditional "League Tables". While Aggregate Data Pages are all sorted in some rank order, </t>
    </r>
  </si>
  <si>
    <r>
      <t>Access.</t>
    </r>
    <r>
      <rPr>
        <sz val="12"/>
        <color theme="1"/>
        <rFont val="Arial"/>
        <family val="2"/>
      </rPr>
      <t xml:space="preserve"> The IIOR is very accessible to insurers -- no barriers for either the managers or insurers. Specifically, no charge for manager participation and</t>
    </r>
  </si>
  <si>
    <t>- Broad distribution to insurers</t>
  </si>
  <si>
    <t>- Media and social media promotion</t>
  </si>
  <si>
    <t>- Derivative publications, notably an annual long-term trends report</t>
  </si>
  <si>
    <t>- And more…</t>
  </si>
  <si>
    <t>- Digital publication by Clearwater Analytics</t>
  </si>
  <si>
    <t>Managers get significant exposure to their target market of insurance investment professionals through this unique and targeted opportunity</t>
  </si>
  <si>
    <t>The IIOR is published annually and is used extensively throughout the year.  It has unmatched shelf-life and reach</t>
  </si>
  <si>
    <t>- Optional premium placements of an additional full page advertisement are available on a first come, first serve basis</t>
  </si>
  <si>
    <t>- Additional attribution in the long-term trends report</t>
  </si>
  <si>
    <t>Sponsoring managers support the publication of this industry resource, and benefit from</t>
  </si>
  <si>
    <t>- Sponsoring managers are listed prominently on the inside cover of the IIOR (page immediately following the cover)</t>
  </si>
  <si>
    <t>We thank our sponsoring managers for their support over the years.  They make the IIOR possible!</t>
  </si>
  <si>
    <t>WE WILL NOT PUBLISH THIS IN DETAIL, IT IS ONLY USED FOR HIGH LEVEL INDUSTRY OBSERVATIONS</t>
  </si>
  <si>
    <t>Participation is free.  Advertising/Sponsorship is fully optional</t>
  </si>
  <si>
    <t>- Full page advertisements next to your Manager Profile page expand your presence and messaging</t>
  </si>
  <si>
    <t>Your Profile requires time and effort on your part.  We designed the Profile process with that in mind</t>
  </si>
  <si>
    <t>Health</t>
  </si>
  <si>
    <t>Not Detailed/Other</t>
  </si>
  <si>
    <t xml:space="preserve">Report the number and total balance sheet size of insurance client companies your firm serves (which may differ from the number of your accounts or portfolios).  </t>
  </si>
  <si>
    <t>We recognize that it may be challenging to collect this data, when not easy available please use estimates</t>
  </si>
  <si>
    <t>Profile Submission Date</t>
  </si>
  <si>
    <t>Insurance Investment Outsourcing Report 2025</t>
  </si>
  <si>
    <t>2024 Year End Data</t>
  </si>
  <si>
    <t>2024 YE</t>
  </si>
  <si>
    <t>=if(left(text('4. Manager General Data'!O23,"@"),1="+",mid(text('4. Manager General Data'!O23,"@"),2,50,('4. Manager General Data'!O23)))</t>
  </si>
  <si>
    <t>This annual report, 12 years running, is the standard reference for the insurance investment industry</t>
  </si>
  <si>
    <r>
      <rPr>
        <b/>
        <sz val="12"/>
        <color theme="2" tint="-0.249977111117893"/>
        <rFont val="Arial"/>
        <family val="2"/>
      </rPr>
      <t>Clearwater Analytics</t>
    </r>
    <r>
      <rPr>
        <sz val="12"/>
        <color theme="1"/>
        <rFont val="Arial"/>
        <family val="2"/>
      </rPr>
      <t xml:space="preserve"> is the publisher of the IIOR, </t>
    </r>
    <r>
      <rPr>
        <b/>
        <sz val="12"/>
        <color theme="6" tint="-0.249977111117893"/>
        <rFont val="Arial"/>
        <family val="2"/>
      </rPr>
      <t>DCS Financial Consulting</t>
    </r>
    <r>
      <rPr>
        <sz val="12"/>
        <color theme="1"/>
        <rFont val="Arial"/>
        <family val="2"/>
      </rPr>
      <t xml:space="preserve"> is the designer and administrator</t>
    </r>
  </si>
  <si>
    <t>2024 IIOR Here</t>
  </si>
  <si>
    <t>2024 IIOR Trends Here</t>
  </si>
  <si>
    <t>Welcome to the Insurance Investment Outsourcing Report (IIOR), 2025 Edition</t>
  </si>
  <si>
    <t>Over the course of 2024, was your 3P-GA AUM affected by mergers, acquisitions or divestments associated with your firm or a company affiliated with your firm?</t>
  </si>
  <si>
    <r>
      <rPr>
        <b/>
        <i/>
        <sz val="14"/>
        <color rgb="FFC00000"/>
        <rFont val="Arial"/>
        <family val="2"/>
      </rPr>
      <t xml:space="preserve">Do not Cut and Paste </t>
    </r>
    <r>
      <rPr>
        <b/>
        <i/>
        <sz val="14"/>
        <rFont val="Arial"/>
        <family val="2"/>
      </rPr>
      <t>|</t>
    </r>
    <r>
      <rPr>
        <b/>
        <i/>
        <sz val="14"/>
        <color rgb="FF0070C0"/>
        <rFont val="Arial"/>
        <family val="2"/>
      </rPr>
      <t xml:space="preserve"> Copy and Paste is OK</t>
    </r>
  </si>
  <si>
    <r>
      <rPr>
        <b/>
        <i/>
        <sz val="12"/>
        <color rgb="FFC00000"/>
        <rFont val="Arial"/>
        <family val="2"/>
      </rPr>
      <t xml:space="preserve">Do not Cut and Paste </t>
    </r>
    <r>
      <rPr>
        <b/>
        <i/>
        <sz val="12"/>
        <rFont val="Arial"/>
        <family val="2"/>
      </rPr>
      <t>|</t>
    </r>
    <r>
      <rPr>
        <b/>
        <i/>
        <sz val="12"/>
        <color rgb="FF0070C0"/>
        <rFont val="Arial"/>
        <family val="2"/>
      </rPr>
      <t xml:space="preserve"> Copy and Paste is OK</t>
    </r>
  </si>
  <si>
    <t>ERRs? - MGER General Data</t>
  </si>
  <si>
    <t>ERRs? - MGER AUM Data</t>
  </si>
  <si>
    <t>Your submission is due no later than March 28th.  Early submissions are encouraged and appreciated!</t>
  </si>
  <si>
    <t>Contact Name</t>
  </si>
  <si>
    <t>Submitter Name</t>
  </si>
  <si>
    <t>Submitter Information (not published)</t>
  </si>
  <si>
    <t>Clearwater publishes the report leveraging an affiliation with Steve, who also serves as an Advisor and Insurance AM SME at Clearwater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</si>
</sst>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#,##0.000"/>
    <numFmt numFmtId="165" formatCode="_(* #,##0.000_);_(* \(#,##0.000\);_(* &quot;-&quot;_);_(@_)"/>
    <numFmt numFmtId="166" formatCode="___(* #,##0.00_);___(* \(#,##0.00\);___(* &quot;-&quot;??_);___(@_)"/>
  </numFmts>
  <fonts count="127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  <font>
      <b/>
      <sz val="11"/>
      <color theme="8"/>
      <name val="Arial"/>
      <family val="2"/>
    </font>
    <font>
      <sz val="16"/>
      <color theme="1"/>
      <name val="Arial"/>
      <family val="2"/>
    </font>
    <font>
      <b/>
      <sz val="12"/>
      <color theme="8"/>
      <name val="Arial"/>
      <family val="2"/>
    </font>
    <font>
      <b/>
      <sz val="14"/>
      <color theme="1"/>
      <name val="Arial"/>
      <family val="2"/>
    </font>
    <font>
      <sz val="20"/>
      <color theme="1"/>
      <name val="Arial"/>
      <family val="2"/>
    </font>
    <font>
      <sz val="12"/>
      <color theme="0" tint="-4.9989318521683403E-2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8"/>
      <name val="Arial"/>
      <family val="2"/>
    </font>
    <font>
      <sz val="12"/>
      <color theme="3"/>
      <name val="Arial"/>
      <family val="2"/>
    </font>
    <font>
      <b/>
      <sz val="20"/>
      <color theme="4"/>
      <name val="Arial"/>
      <family val="2"/>
    </font>
    <font>
      <b/>
      <sz val="14"/>
      <color theme="4"/>
      <name val="Arial"/>
      <family val="2"/>
    </font>
    <font>
      <sz val="14"/>
      <color theme="4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sz val="11"/>
      <color theme="4"/>
      <name val="Arial"/>
      <family val="2"/>
    </font>
    <font>
      <sz val="20"/>
      <color theme="4"/>
      <name val="Arial"/>
      <family val="2"/>
    </font>
    <font>
      <u/>
      <sz val="12"/>
      <color theme="4"/>
      <name val="Arial"/>
      <family val="2"/>
    </font>
    <font>
      <sz val="16"/>
      <color theme="4"/>
      <name val="Arial"/>
      <family val="2"/>
    </font>
    <font>
      <b/>
      <sz val="16"/>
      <color theme="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0188B6"/>
      <name val="Arial"/>
      <family val="2"/>
    </font>
    <font>
      <sz val="14"/>
      <color rgb="FF0188B6"/>
      <name val="Arial"/>
      <family val="2"/>
    </font>
    <font>
      <b/>
      <sz val="16"/>
      <color rgb="FF0188B6"/>
      <name val="Arial"/>
      <family val="2"/>
    </font>
    <font>
      <sz val="11"/>
      <color rgb="FF0188B6"/>
      <name val="Arial"/>
      <family val="2"/>
    </font>
    <font>
      <b/>
      <sz val="12"/>
      <color rgb="FF0188B6"/>
      <name val="Arial"/>
      <family val="2"/>
    </font>
    <font>
      <b/>
      <sz val="11"/>
      <color rgb="FF0188B6"/>
      <name val="Arial"/>
      <family val="2"/>
    </font>
    <font>
      <b/>
      <sz val="16"/>
      <color theme="0"/>
      <name val="Arial"/>
      <family val="2"/>
    </font>
    <font>
      <sz val="14"/>
      <color theme="5"/>
      <name val="Arial"/>
      <family val="2"/>
    </font>
    <font>
      <b/>
      <sz val="14"/>
      <color theme="5"/>
      <name val="Arial"/>
      <family val="2"/>
    </font>
    <font>
      <sz val="12"/>
      <color theme="5"/>
      <name val="Arial"/>
      <family val="2"/>
    </font>
    <font>
      <b/>
      <sz val="20"/>
      <name val="Arial"/>
      <family val="2"/>
    </font>
    <font>
      <sz val="16"/>
      <color rgb="FF4CB0B8"/>
      <name val="Arial"/>
      <family val="2"/>
    </font>
    <font>
      <b/>
      <sz val="16"/>
      <color theme="5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u/>
      <sz val="14"/>
      <color theme="10"/>
      <name val="Arial"/>
      <family val="2"/>
    </font>
    <font>
      <u/>
      <sz val="11"/>
      <color theme="10"/>
      <name val="Arial"/>
      <family val="2"/>
    </font>
    <font>
      <b/>
      <sz val="14"/>
      <color rgb="FF006F79"/>
      <name val="Arial"/>
      <family val="2"/>
    </font>
    <font>
      <sz val="14"/>
      <color rgb="FF006F79"/>
      <name val="Arial"/>
      <family val="2"/>
    </font>
    <font>
      <sz val="18"/>
      <color theme="1"/>
      <name val="Source Sans Pro SemiBold"/>
      <family val="2"/>
    </font>
    <font>
      <b/>
      <sz val="16"/>
      <color theme="1"/>
      <name val="Arial"/>
      <family val="2"/>
    </font>
    <font>
      <sz val="16"/>
      <color theme="3"/>
      <name val="Arial"/>
      <family val="2"/>
    </font>
    <font>
      <sz val="16"/>
      <color theme="0"/>
      <name val="Arial"/>
      <family val="2"/>
    </font>
    <font>
      <u/>
      <sz val="12"/>
      <color theme="10"/>
      <name val="Arial"/>
      <family val="2"/>
      <scheme val="minor"/>
    </font>
    <font>
      <sz val="12"/>
      <color rgb="FF006F79"/>
      <name val="Arial"/>
      <family val="2"/>
    </font>
    <font>
      <b/>
      <sz val="14"/>
      <color rgb="FF003660"/>
      <name val="Arial"/>
      <family val="2"/>
    </font>
    <font>
      <sz val="12"/>
      <color theme="1"/>
      <name val="Arial"/>
      <family val="2"/>
      <scheme val="major"/>
    </font>
    <font>
      <sz val="14"/>
      <color rgb="FF003660"/>
      <name val="Arial"/>
      <family val="2"/>
    </font>
    <font>
      <sz val="11"/>
      <color rgb="FF003660"/>
      <name val="Arial"/>
      <family val="2"/>
    </font>
    <font>
      <b/>
      <sz val="12"/>
      <color theme="7"/>
      <name val="Arial"/>
      <family val="2"/>
    </font>
    <font>
      <b/>
      <sz val="14"/>
      <color theme="7"/>
      <name val="Arial"/>
      <family val="2"/>
    </font>
    <font>
      <sz val="14"/>
      <color theme="7"/>
      <name val="Arial"/>
      <family val="2"/>
    </font>
    <font>
      <sz val="12"/>
      <color theme="7"/>
      <name val="Arial"/>
      <family val="2"/>
    </font>
    <font>
      <b/>
      <sz val="14"/>
      <color theme="3"/>
      <name val="Arial"/>
      <family val="2"/>
    </font>
    <font>
      <b/>
      <sz val="16"/>
      <color rgb="FFFFFFFF"/>
      <name val="Arial"/>
      <family val="2"/>
    </font>
    <font>
      <b/>
      <u/>
      <sz val="12"/>
      <color theme="2"/>
      <name val="Arial"/>
      <family val="2"/>
      <scheme val="minor"/>
    </font>
    <font>
      <b/>
      <sz val="14"/>
      <color rgb="FFFFFFFF"/>
      <name val="Arial"/>
      <family val="2"/>
    </font>
    <font>
      <b/>
      <sz val="12"/>
      <color theme="3"/>
      <name val="Arial"/>
      <family val="2"/>
    </font>
    <font>
      <sz val="14"/>
      <color theme="3"/>
      <name val="Arial"/>
      <family val="2"/>
    </font>
    <font>
      <b/>
      <sz val="16"/>
      <color theme="3"/>
      <name val="Arial"/>
      <family val="2"/>
    </font>
    <font>
      <sz val="14"/>
      <color rgb="FFFFFFFF"/>
      <name val="Arial"/>
      <family val="2"/>
    </font>
    <font>
      <b/>
      <i/>
      <sz val="10"/>
      <color theme="2"/>
      <name val="Arial"/>
      <family val="2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theme="2"/>
      <name val="Arial"/>
      <family val="2"/>
    </font>
    <font>
      <b/>
      <sz val="12.5"/>
      <color rgb="FFFFFFFF"/>
      <name val="Arial"/>
      <family val="2"/>
    </font>
    <font>
      <b/>
      <sz val="12"/>
      <color rgb="FFFFFFFF"/>
      <name val="Arial"/>
      <family val="2"/>
    </font>
    <font>
      <sz val="11"/>
      <color theme="2"/>
      <name val="Arial"/>
      <family val="2"/>
    </font>
    <font>
      <b/>
      <sz val="9"/>
      <color theme="3"/>
      <name val="Arial"/>
      <family val="2"/>
    </font>
    <font>
      <b/>
      <sz val="10"/>
      <color theme="2"/>
      <name val="Arial"/>
      <family val="2"/>
    </font>
    <font>
      <sz val="10"/>
      <color theme="5"/>
      <name val="Arial"/>
      <family val="2"/>
    </font>
    <font>
      <i/>
      <sz val="10"/>
      <color theme="1"/>
      <name val="Arial"/>
      <family val="2"/>
    </font>
    <font>
      <b/>
      <u/>
      <sz val="11"/>
      <color theme="3"/>
      <name val="Arial"/>
      <family val="2"/>
    </font>
    <font>
      <b/>
      <sz val="11"/>
      <color theme="9"/>
      <name val="Arial"/>
      <family val="2"/>
    </font>
    <font>
      <sz val="10"/>
      <color theme="4"/>
      <name val="Arial"/>
      <family val="2"/>
    </font>
    <font>
      <b/>
      <sz val="24"/>
      <name val="Arial"/>
      <family val="2"/>
    </font>
    <font>
      <sz val="10"/>
      <color theme="2"/>
      <name val="Arial"/>
      <family val="2"/>
    </font>
    <font>
      <sz val="14"/>
      <color theme="2"/>
      <name val="Arial"/>
      <family val="2"/>
    </font>
    <font>
      <i/>
      <sz val="10"/>
      <color theme="2"/>
      <name val="Arial"/>
      <family val="2"/>
    </font>
    <font>
      <b/>
      <sz val="12"/>
      <color theme="2"/>
      <name val="Felix Titling"/>
      <family val="5"/>
    </font>
    <font>
      <b/>
      <sz val="11"/>
      <color theme="2"/>
      <name val="Felix Titling"/>
      <family val="5"/>
    </font>
    <font>
      <b/>
      <sz val="9"/>
      <name val="Arial"/>
      <family val="2"/>
    </font>
    <font>
      <b/>
      <u/>
      <sz val="12"/>
      <color theme="10"/>
      <name val="Arial"/>
      <family val="2"/>
      <scheme val="minor"/>
    </font>
    <font>
      <i/>
      <sz val="10"/>
      <color theme="6"/>
      <name val="Arial"/>
      <family val="2"/>
    </font>
    <font>
      <i/>
      <sz val="12"/>
      <color theme="6"/>
      <name val="Arial"/>
      <family val="2"/>
    </font>
    <font>
      <sz val="8"/>
      <name val="Arial"/>
      <family val="2"/>
    </font>
    <font>
      <sz val="20"/>
      <color theme="4"/>
      <name val="Aptos Narrow"/>
      <family val="2"/>
    </font>
    <font>
      <sz val="11"/>
      <color theme="10"/>
      <name val="Arial"/>
      <family val="2"/>
      <scheme val="minor"/>
    </font>
    <font>
      <b/>
      <i/>
      <sz val="14"/>
      <color rgb="FF0070C0"/>
      <name val="Arial"/>
      <family val="2"/>
    </font>
    <font>
      <b/>
      <sz val="9"/>
      <color indexed="81"/>
      <name val="Tahoma"/>
      <family val="2"/>
    </font>
    <font>
      <b/>
      <sz val="12"/>
      <color theme="2" tint="-0.249977111117893"/>
      <name val="Arial"/>
      <family val="2"/>
    </font>
    <font>
      <b/>
      <sz val="12"/>
      <color theme="6" tint="-0.249977111117893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i/>
      <sz val="12"/>
      <color rgb="FF0070C0"/>
      <name val="Arial"/>
      <family val="2"/>
    </font>
    <font>
      <b/>
      <i/>
      <sz val="12"/>
      <color rgb="FFC00000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u/>
      <sz val="11"/>
      <color theme="2"/>
      <name val="Arial"/>
      <family val="2"/>
      <scheme val="minor"/>
    </font>
    <font>
      <b/>
      <sz val="9"/>
      <color rgb="FFFFFFFF"/>
      <name val="Arial"/>
      <family val="2"/>
    </font>
    <font>
      <sz val="11"/>
      <color rgb="FFFFFFFF"/>
      <name val="Arial"/>
      <family val="2"/>
      <scheme val="minor"/>
    </font>
    <font>
      <b/>
      <u/>
      <sz val="11"/>
      <color theme="10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36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F5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3660"/>
      </top>
      <bottom style="medium">
        <color rgb="FF003660"/>
      </bottom>
      <diagonal/>
    </border>
    <border>
      <left/>
      <right/>
      <top/>
      <bottom style="medium">
        <color rgb="FF003660"/>
      </bottom>
      <diagonal/>
    </border>
    <border>
      <left style="thick">
        <color rgb="FF003660"/>
      </left>
      <right/>
      <top/>
      <bottom/>
      <diagonal/>
    </border>
    <border>
      <left/>
      <right style="thick">
        <color rgb="FF003660"/>
      </right>
      <top/>
      <bottom/>
      <diagonal/>
    </border>
    <border>
      <left style="thick">
        <color rgb="FF003660"/>
      </left>
      <right/>
      <top style="medium">
        <color rgb="FF003660"/>
      </top>
      <bottom style="medium">
        <color rgb="FF003660"/>
      </bottom>
      <diagonal/>
    </border>
    <border>
      <left/>
      <right style="thick">
        <color rgb="FF003660"/>
      </right>
      <top style="medium">
        <color rgb="FF003660"/>
      </top>
      <bottom style="medium">
        <color rgb="FF003660"/>
      </bottom>
      <diagonal/>
    </border>
    <border>
      <left style="thick">
        <color rgb="FF003660"/>
      </left>
      <right/>
      <top/>
      <bottom style="thick">
        <color rgb="FF003660"/>
      </bottom>
      <diagonal/>
    </border>
    <border>
      <left/>
      <right/>
      <top/>
      <bottom style="thick">
        <color rgb="FF003660"/>
      </bottom>
      <diagonal/>
    </border>
    <border>
      <left/>
      <right style="thick">
        <color rgb="FF003660"/>
      </right>
      <top/>
      <bottom style="thick">
        <color rgb="FF003660"/>
      </bottom>
      <diagonal/>
    </border>
    <border>
      <left style="thick">
        <color rgb="FF003660"/>
      </left>
      <right/>
      <top/>
      <bottom style="medium">
        <color rgb="FF003660"/>
      </bottom>
      <diagonal/>
    </border>
    <border>
      <left/>
      <right style="thick">
        <color rgb="FF003660"/>
      </right>
      <top/>
      <bottom style="medium">
        <color rgb="FF003660"/>
      </bottom>
      <diagonal/>
    </border>
    <border>
      <left style="thick">
        <color rgb="FF003660"/>
      </left>
      <right/>
      <top style="medium">
        <color rgb="FF003660"/>
      </top>
      <bottom/>
      <diagonal/>
    </border>
    <border>
      <left/>
      <right/>
      <top style="medium">
        <color rgb="FF003660"/>
      </top>
      <bottom/>
      <diagonal/>
    </border>
    <border>
      <left/>
      <right style="thick">
        <color rgb="FF003660"/>
      </right>
      <top style="medium">
        <color rgb="FF003660"/>
      </top>
      <bottom/>
      <diagonal/>
    </border>
    <border>
      <left style="thick">
        <color rgb="FF003660"/>
      </left>
      <right/>
      <top style="thick">
        <color rgb="FF003660"/>
      </top>
      <bottom/>
      <diagonal/>
    </border>
    <border>
      <left/>
      <right/>
      <top style="thick">
        <color rgb="FF003660"/>
      </top>
      <bottom/>
      <diagonal/>
    </border>
    <border>
      <left/>
      <right style="thick">
        <color rgb="FF003660"/>
      </right>
      <top style="thick">
        <color rgb="FF003660"/>
      </top>
      <bottom/>
      <diagonal/>
    </border>
    <border>
      <left/>
      <right/>
      <top/>
      <bottom style="medium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thin">
        <color theme="8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8"/>
      </right>
      <top style="medium">
        <color indexed="64"/>
      </top>
      <bottom style="thin">
        <color theme="8"/>
      </bottom>
      <diagonal/>
    </border>
    <border>
      <left/>
      <right/>
      <top style="thin">
        <color indexed="64"/>
      </top>
      <bottom style="thin">
        <color theme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540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6" fillId="0" borderId="0" xfId="0" applyNumberFormat="1" applyFont="1"/>
    <xf numFmtId="164" fontId="14" fillId="0" borderId="0" xfId="0" applyNumberFormat="1" applyFont="1" applyAlignment="1">
      <alignment vertical="top"/>
    </xf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30" fillId="0" borderId="0" xfId="0" applyFont="1"/>
    <xf numFmtId="0" fontId="33" fillId="0" borderId="0" xfId="0" applyFont="1"/>
    <xf numFmtId="0" fontId="34" fillId="0" borderId="0" xfId="0" applyFont="1"/>
    <xf numFmtId="164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164" fontId="34" fillId="2" borderId="0" xfId="0" applyNumberFormat="1" applyFont="1" applyFill="1" applyAlignment="1">
      <alignment vertical="top"/>
    </xf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0" fontId="38" fillId="0" borderId="0" xfId="0" applyFont="1"/>
    <xf numFmtId="43" fontId="25" fillId="0" borderId="0" xfId="2" applyFont="1" applyAlignment="1">
      <alignment vertical="top"/>
    </xf>
    <xf numFmtId="0" fontId="43" fillId="0" borderId="0" xfId="0" applyFont="1" applyAlignment="1">
      <alignment vertical="center" wrapText="1"/>
    </xf>
    <xf numFmtId="0" fontId="43" fillId="0" borderId="0" xfId="0" applyFont="1"/>
    <xf numFmtId="164" fontId="45" fillId="0" borderId="0" xfId="0" applyNumberFormat="1" applyFont="1"/>
    <xf numFmtId="0" fontId="7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164" fontId="47" fillId="0" borderId="0" xfId="0" applyNumberFormat="1" applyFont="1" applyAlignment="1">
      <alignment vertical="center"/>
    </xf>
    <xf numFmtId="164" fontId="49" fillId="0" borderId="0" xfId="0" applyNumberFormat="1" applyFont="1" applyAlignment="1">
      <alignment vertical="center"/>
    </xf>
    <xf numFmtId="164" fontId="47" fillId="0" borderId="0" xfId="0" applyNumberFormat="1" applyFont="1"/>
    <xf numFmtId="43" fontId="25" fillId="0" borderId="0" xfId="2" applyFont="1" applyFill="1" applyBorder="1" applyAlignment="1">
      <alignment horizontal="center" vertical="center"/>
    </xf>
    <xf numFmtId="0" fontId="27" fillId="0" borderId="0" xfId="0" applyFont="1"/>
    <xf numFmtId="0" fontId="51" fillId="0" borderId="0" xfId="0" applyFont="1"/>
    <xf numFmtId="43" fontId="25" fillId="0" borderId="0" xfId="2" applyFont="1" applyFill="1" applyBorder="1" applyAlignment="1">
      <alignment vertical="top"/>
    </xf>
    <xf numFmtId="43" fontId="53" fillId="0" borderId="0" xfId="2" applyFont="1" applyFill="1" applyBorder="1" applyAlignment="1">
      <alignment horizontal="left" vertical="center"/>
    </xf>
    <xf numFmtId="0" fontId="53" fillId="0" borderId="0" xfId="0" applyFont="1"/>
    <xf numFmtId="0" fontId="17" fillId="0" borderId="0" xfId="0" applyFont="1" applyAlignment="1">
      <alignment vertical="top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6" fillId="8" borderId="4" xfId="0" applyFont="1" applyFill="1" applyBorder="1" applyAlignment="1">
      <alignment vertical="center"/>
    </xf>
    <xf numFmtId="0" fontId="46" fillId="8" borderId="8" xfId="0" applyFont="1" applyFill="1" applyBorder="1" applyAlignment="1">
      <alignment vertical="center"/>
    </xf>
    <xf numFmtId="0" fontId="46" fillId="8" borderId="9" xfId="0" applyFont="1" applyFill="1" applyBorder="1" applyAlignment="1">
      <alignment vertical="center"/>
    </xf>
    <xf numFmtId="0" fontId="46" fillId="8" borderId="13" xfId="0" applyFont="1" applyFill="1" applyBorder="1" applyAlignment="1">
      <alignment vertical="center"/>
    </xf>
    <xf numFmtId="0" fontId="46" fillId="8" borderId="5" xfId="0" applyFont="1" applyFill="1" applyBorder="1" applyAlignment="1">
      <alignment vertical="center"/>
    </xf>
    <xf numFmtId="0" fontId="46" fillId="8" borderId="14" xfId="0" applyFont="1" applyFill="1" applyBorder="1" applyAlignment="1">
      <alignment vertical="center"/>
    </xf>
    <xf numFmtId="164" fontId="50" fillId="0" borderId="0" xfId="0" applyNumberFormat="1" applyFont="1"/>
    <xf numFmtId="0" fontId="46" fillId="8" borderId="15" xfId="0" applyFont="1" applyFill="1" applyBorder="1" applyAlignment="1">
      <alignment vertical="center"/>
    </xf>
    <xf numFmtId="0" fontId="46" fillId="8" borderId="16" xfId="0" applyFont="1" applyFill="1" applyBorder="1" applyAlignment="1">
      <alignment vertical="center"/>
    </xf>
    <xf numFmtId="0" fontId="62" fillId="8" borderId="16" xfId="0" applyFont="1" applyFill="1" applyBorder="1" applyAlignment="1">
      <alignment vertical="center"/>
    </xf>
    <xf numFmtId="0" fontId="46" fillId="8" borderId="17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74" fillId="8" borderId="5" xfId="0" applyFont="1" applyFill="1" applyBorder="1" applyAlignment="1">
      <alignment vertical="center"/>
    </xf>
    <xf numFmtId="0" fontId="74" fillId="8" borderId="16" xfId="0" applyFont="1" applyFill="1" applyBorder="1" applyAlignment="1">
      <alignment vertical="center"/>
    </xf>
    <xf numFmtId="0" fontId="74" fillId="8" borderId="4" xfId="0" applyFont="1" applyFill="1" applyBorder="1" applyAlignment="1">
      <alignment vertical="center"/>
    </xf>
    <xf numFmtId="0" fontId="73" fillId="10" borderId="0" xfId="0" applyFont="1" applyFill="1" applyAlignment="1">
      <alignment vertical="center"/>
    </xf>
    <xf numFmtId="0" fontId="3" fillId="11" borderId="6" xfId="0" applyFont="1" applyFill="1" applyBorder="1"/>
    <xf numFmtId="0" fontId="3" fillId="11" borderId="7" xfId="0" applyFont="1" applyFill="1" applyBorder="1"/>
    <xf numFmtId="0" fontId="35" fillId="11" borderId="0" xfId="1" applyFont="1" applyFill="1" applyBorder="1" applyAlignment="1">
      <alignment vertical="center"/>
    </xf>
    <xf numFmtId="0" fontId="6" fillId="11" borderId="0" xfId="0" applyFont="1" applyFill="1"/>
    <xf numFmtId="0" fontId="3" fillId="11" borderId="0" xfId="0" applyFont="1" applyFill="1"/>
    <xf numFmtId="0" fontId="67" fillId="11" borderId="5" xfId="0" applyFont="1" applyFill="1" applyBorder="1"/>
    <xf numFmtId="0" fontId="4" fillId="11" borderId="0" xfId="0" applyFont="1" applyFill="1"/>
    <xf numFmtId="0" fontId="30" fillId="11" borderId="0" xfId="0" applyFont="1" applyFill="1"/>
    <xf numFmtId="0" fontId="7" fillId="11" borderId="6" xfId="0" applyFont="1" applyFill="1" applyBorder="1"/>
    <xf numFmtId="0" fontId="13" fillId="11" borderId="0" xfId="0" applyFont="1" applyFill="1"/>
    <xf numFmtId="0" fontId="65" fillId="11" borderId="5" xfId="0" applyFont="1" applyFill="1" applyBorder="1"/>
    <xf numFmtId="0" fontId="7" fillId="11" borderId="0" xfId="0" applyFont="1" applyFill="1"/>
    <xf numFmtId="0" fontId="5" fillId="11" borderId="0" xfId="0" applyFont="1" applyFill="1"/>
    <xf numFmtId="0" fontId="7" fillId="11" borderId="7" xfId="0" applyFont="1" applyFill="1" applyBorder="1"/>
    <xf numFmtId="0" fontId="5" fillId="11" borderId="7" xfId="0" applyFont="1" applyFill="1" applyBorder="1"/>
    <xf numFmtId="0" fontId="35" fillId="11" borderId="0" xfId="1" applyFont="1" applyFill="1" applyBorder="1" applyAlignment="1">
      <alignment horizontal="left" vertical="center"/>
    </xf>
    <xf numFmtId="0" fontId="1" fillId="11" borderId="0" xfId="1" applyFill="1" applyBorder="1" applyAlignment="1">
      <alignment vertical="center"/>
    </xf>
    <xf numFmtId="0" fontId="5" fillId="11" borderId="0" xfId="0" quotePrefix="1" applyFont="1" applyFill="1"/>
    <xf numFmtId="0" fontId="3" fillId="11" borderId="10" xfId="0" applyFont="1" applyFill="1" applyBorder="1"/>
    <xf numFmtId="0" fontId="6" fillId="11" borderId="11" xfId="0" applyFont="1" applyFill="1" applyBorder="1"/>
    <xf numFmtId="0" fontId="30" fillId="11" borderId="11" xfId="0" applyFont="1" applyFill="1" applyBorder="1"/>
    <xf numFmtId="0" fontId="3" fillId="11" borderId="11" xfId="0" applyFont="1" applyFill="1" applyBorder="1"/>
    <xf numFmtId="0" fontId="3" fillId="11" borderId="12" xfId="0" applyFont="1" applyFill="1" applyBorder="1"/>
    <xf numFmtId="0" fontId="4" fillId="12" borderId="0" xfId="0" applyFont="1" applyFill="1" applyAlignment="1">
      <alignment vertical="center"/>
    </xf>
    <xf numFmtId="0" fontId="4" fillId="12" borderId="6" xfId="0" applyFont="1" applyFill="1" applyBorder="1" applyAlignment="1">
      <alignment vertical="center"/>
    </xf>
    <xf numFmtId="0" fontId="29" fillId="12" borderId="0" xfId="0" applyFont="1" applyFill="1" applyAlignment="1">
      <alignment vertical="center"/>
    </xf>
    <xf numFmtId="0" fontId="4" fillId="12" borderId="7" xfId="0" applyFont="1" applyFill="1" applyBorder="1" applyAlignment="1">
      <alignment vertical="center"/>
    </xf>
    <xf numFmtId="0" fontId="65" fillId="12" borderId="5" xfId="0" applyFont="1" applyFill="1" applyBorder="1" applyAlignment="1">
      <alignment vertical="center"/>
    </xf>
    <xf numFmtId="0" fontId="57" fillId="12" borderId="5" xfId="0" applyFont="1" applyFill="1" applyBorder="1" applyAlignment="1">
      <alignment vertical="center"/>
    </xf>
    <xf numFmtId="0" fontId="4" fillId="12" borderId="5" xfId="0" applyFont="1" applyFill="1" applyBorder="1" applyAlignment="1">
      <alignment vertical="center"/>
    </xf>
    <xf numFmtId="0" fontId="5" fillId="12" borderId="5" xfId="0" applyFont="1" applyFill="1" applyBorder="1" applyAlignment="1">
      <alignment vertical="center"/>
    </xf>
    <xf numFmtId="0" fontId="65" fillId="12" borderId="0" xfId="0" applyFont="1" applyFill="1" applyAlignment="1">
      <alignment vertical="center"/>
    </xf>
    <xf numFmtId="0" fontId="57" fillId="12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66" fillId="12" borderId="0" xfId="0" applyFont="1" applyFill="1" applyAlignment="1">
      <alignment vertical="center"/>
    </xf>
    <xf numFmtId="0" fontId="48" fillId="12" borderId="0" xfId="0" applyFont="1" applyFill="1" applyAlignment="1">
      <alignment vertical="center"/>
    </xf>
    <xf numFmtId="0" fontId="3" fillId="12" borderId="6" xfId="0" applyFont="1" applyFill="1" applyBorder="1"/>
    <xf numFmtId="0" fontId="67" fillId="12" borderId="5" xfId="0" applyFont="1" applyFill="1" applyBorder="1" applyAlignment="1">
      <alignment vertical="center"/>
    </xf>
    <xf numFmtId="0" fontId="68" fillId="12" borderId="5" xfId="0" applyFont="1" applyFill="1" applyBorder="1"/>
    <xf numFmtId="0" fontId="3" fillId="12" borderId="7" xfId="0" applyFont="1" applyFill="1" applyBorder="1"/>
    <xf numFmtId="0" fontId="13" fillId="12" borderId="0" xfId="0" applyFont="1" applyFill="1" applyAlignment="1">
      <alignment vertical="center"/>
    </xf>
    <xf numFmtId="0" fontId="57" fillId="12" borderId="7" xfId="0" applyFont="1" applyFill="1" applyBorder="1" applyAlignment="1">
      <alignment vertical="center"/>
    </xf>
    <xf numFmtId="0" fontId="35" fillId="12" borderId="0" xfId="1" applyFont="1" applyFill="1" applyBorder="1" applyAlignment="1">
      <alignment vertical="center"/>
    </xf>
    <xf numFmtId="0" fontId="56" fillId="12" borderId="0" xfId="1" applyFont="1" applyFill="1" applyBorder="1" applyAlignment="1">
      <alignment vertical="center"/>
    </xf>
    <xf numFmtId="0" fontId="48" fillId="12" borderId="0" xfId="0" applyFont="1" applyFill="1"/>
    <xf numFmtId="0" fontId="6" fillId="12" borderId="0" xfId="0" applyFont="1" applyFill="1"/>
    <xf numFmtId="0" fontId="3" fillId="12" borderId="0" xfId="0" applyFont="1" applyFill="1"/>
    <xf numFmtId="0" fontId="67" fillId="12" borderId="5" xfId="0" applyFont="1" applyFill="1" applyBorder="1"/>
    <xf numFmtId="0" fontId="4" fillId="12" borderId="0" xfId="0" applyFont="1" applyFill="1"/>
    <xf numFmtId="0" fontId="29" fillId="12" borderId="0" xfId="0" applyFont="1" applyFill="1"/>
    <xf numFmtId="0" fontId="20" fillId="12" borderId="0" xfId="0" applyFont="1" applyFill="1" applyAlignment="1">
      <alignment vertical="center"/>
    </xf>
    <xf numFmtId="164" fontId="20" fillId="12" borderId="0" xfId="0" applyNumberFormat="1" applyFont="1" applyFill="1" applyAlignment="1">
      <alignment vertical="center"/>
    </xf>
    <xf numFmtId="0" fontId="51" fillId="13" borderId="0" xfId="0" applyFont="1" applyFill="1"/>
    <xf numFmtId="0" fontId="37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47" fillId="0" borderId="0" xfId="0" applyFont="1" applyAlignment="1">
      <alignment horizontal="right" vertical="center"/>
    </xf>
    <xf numFmtId="164" fontId="28" fillId="0" borderId="0" xfId="0" applyNumberFormat="1" applyFont="1" applyAlignment="1">
      <alignment vertical="top"/>
    </xf>
    <xf numFmtId="0" fontId="20" fillId="12" borderId="0" xfId="0" applyFont="1" applyFill="1"/>
    <xf numFmtId="0" fontId="20" fillId="12" borderId="0" xfId="0" applyFont="1" applyFill="1" applyAlignment="1">
      <alignment horizontal="center" vertical="center"/>
    </xf>
    <xf numFmtId="0" fontId="31" fillId="12" borderId="0" xfId="0" applyFont="1" applyFill="1" applyAlignment="1">
      <alignment vertical="center"/>
    </xf>
    <xf numFmtId="0" fontId="19" fillId="12" borderId="0" xfId="0" applyFont="1" applyFill="1" applyAlignment="1">
      <alignment vertical="center"/>
    </xf>
    <xf numFmtId="164" fontId="22" fillId="12" borderId="0" xfId="0" applyNumberFormat="1" applyFont="1" applyFill="1" applyAlignment="1">
      <alignment vertical="center"/>
    </xf>
    <xf numFmtId="164" fontId="44" fillId="12" borderId="0" xfId="0" applyNumberFormat="1" applyFont="1" applyFill="1" applyAlignment="1">
      <alignment vertical="center"/>
    </xf>
    <xf numFmtId="164" fontId="31" fillId="12" borderId="0" xfId="0" applyNumberFormat="1" applyFont="1" applyFill="1" applyAlignment="1">
      <alignment vertical="center"/>
    </xf>
    <xf numFmtId="0" fontId="23" fillId="14" borderId="0" xfId="0" applyFont="1" applyFill="1" applyAlignment="1">
      <alignment vertical="center"/>
    </xf>
    <xf numFmtId="0" fontId="28" fillId="0" borderId="22" xfId="0" applyFont="1" applyBorder="1" applyAlignment="1">
      <alignment vertical="top"/>
    </xf>
    <xf numFmtId="164" fontId="50" fillId="0" borderId="23" xfId="0" applyNumberFormat="1" applyFont="1" applyBorder="1"/>
    <xf numFmtId="164" fontId="28" fillId="0" borderId="23" xfId="0" applyNumberFormat="1" applyFont="1" applyBorder="1" applyAlignment="1">
      <alignment vertical="top"/>
    </xf>
    <xf numFmtId="164" fontId="34" fillId="0" borderId="23" xfId="0" applyNumberFormat="1" applyFont="1" applyBorder="1" applyAlignment="1">
      <alignment vertical="top"/>
    </xf>
    <xf numFmtId="164" fontId="34" fillId="0" borderId="24" xfId="0" applyNumberFormat="1" applyFont="1" applyBorder="1" applyAlignment="1">
      <alignment vertical="top"/>
    </xf>
    <xf numFmtId="0" fontId="28" fillId="0" borderId="25" xfId="0" applyFont="1" applyBorder="1" applyAlignment="1">
      <alignment vertical="top"/>
    </xf>
    <xf numFmtId="164" fontId="34" fillId="0" borderId="26" xfId="0" applyNumberFormat="1" applyFont="1" applyBorder="1" applyAlignment="1">
      <alignment vertical="top"/>
    </xf>
    <xf numFmtId="0" fontId="36" fillId="0" borderId="25" xfId="0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43" fontId="76" fillId="14" borderId="25" xfId="2" applyFont="1" applyFill="1" applyBorder="1" applyAlignment="1">
      <alignment vertical="center"/>
    </xf>
    <xf numFmtId="0" fontId="23" fillId="14" borderId="26" xfId="0" applyFont="1" applyFill="1" applyBorder="1" applyAlignment="1">
      <alignment vertical="center"/>
    </xf>
    <xf numFmtId="0" fontId="20" fillId="12" borderId="25" xfId="0" applyFont="1" applyFill="1" applyBorder="1"/>
    <xf numFmtId="43" fontId="44" fillId="12" borderId="26" xfId="2" applyFont="1" applyFill="1" applyBorder="1" applyAlignment="1">
      <alignment horizontal="center" vertical="center"/>
    </xf>
    <xf numFmtId="0" fontId="20" fillId="12" borderId="26" xfId="0" applyFont="1" applyFill="1" applyBorder="1" applyAlignment="1">
      <alignment vertical="center"/>
    </xf>
    <xf numFmtId="0" fontId="12" fillId="12" borderId="26" xfId="0" applyFont="1" applyFill="1" applyBorder="1" applyAlignment="1">
      <alignment vertical="center"/>
    </xf>
    <xf numFmtId="0" fontId="12" fillId="12" borderId="25" xfId="0" applyFont="1" applyFill="1" applyBorder="1" applyAlignment="1">
      <alignment vertical="center"/>
    </xf>
    <xf numFmtId="0" fontId="20" fillId="12" borderId="25" xfId="0" applyFont="1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31" fillId="12" borderId="25" xfId="0" applyFont="1" applyFill="1" applyBorder="1" applyAlignment="1">
      <alignment vertical="center"/>
    </xf>
    <xf numFmtId="0" fontId="31" fillId="12" borderId="26" xfId="0" applyFont="1" applyFill="1" applyBorder="1" applyAlignment="1">
      <alignment vertical="center"/>
    </xf>
    <xf numFmtId="0" fontId="20" fillId="12" borderId="27" xfId="0" applyFont="1" applyFill="1" applyBorder="1" applyAlignment="1">
      <alignment vertical="center"/>
    </xf>
    <xf numFmtId="164" fontId="22" fillId="12" borderId="28" xfId="0" applyNumberFormat="1" applyFont="1" applyFill="1" applyBorder="1" applyAlignment="1">
      <alignment vertical="center"/>
    </xf>
    <xf numFmtId="164" fontId="20" fillId="12" borderId="28" xfId="0" applyNumberFormat="1" applyFont="1" applyFill="1" applyBorder="1" applyAlignment="1">
      <alignment vertical="center"/>
    </xf>
    <xf numFmtId="0" fontId="20" fillId="12" borderId="28" xfId="0" applyFont="1" applyFill="1" applyBorder="1" applyAlignment="1">
      <alignment vertical="center"/>
    </xf>
    <xf numFmtId="164" fontId="20" fillId="12" borderId="29" xfId="0" applyNumberFormat="1" applyFont="1" applyFill="1" applyBorder="1" applyAlignment="1">
      <alignment vertical="center"/>
    </xf>
    <xf numFmtId="0" fontId="78" fillId="0" borderId="0" xfId="0" applyFont="1" applyAlignment="1">
      <alignment horizontal="right" vertical="center"/>
    </xf>
    <xf numFmtId="0" fontId="79" fillId="0" borderId="0" xfId="0" applyFont="1" applyAlignment="1">
      <alignment vertical="center"/>
    </xf>
    <xf numFmtId="0" fontId="79" fillId="0" borderId="0" xfId="0" applyFont="1" applyAlignment="1">
      <alignment horizontal="center" vertical="center"/>
    </xf>
    <xf numFmtId="0" fontId="81" fillId="12" borderId="0" xfId="0" applyFont="1" applyFill="1"/>
    <xf numFmtId="43" fontId="82" fillId="9" borderId="0" xfId="2" applyFont="1" applyFill="1" applyBorder="1" applyAlignment="1">
      <alignment vertical="center"/>
    </xf>
    <xf numFmtId="0" fontId="82" fillId="9" borderId="0" xfId="0" applyFont="1" applyFill="1" applyAlignment="1">
      <alignment vertical="center"/>
    </xf>
    <xf numFmtId="0" fontId="83" fillId="9" borderId="0" xfId="0" applyFont="1" applyFill="1" applyAlignment="1">
      <alignment vertical="center"/>
    </xf>
    <xf numFmtId="0" fontId="84" fillId="9" borderId="0" xfId="0" applyFont="1" applyFill="1" applyAlignment="1">
      <alignment vertical="center"/>
    </xf>
    <xf numFmtId="0" fontId="85" fillId="9" borderId="0" xfId="0" applyFont="1" applyFill="1" applyAlignment="1">
      <alignment vertical="center"/>
    </xf>
    <xf numFmtId="0" fontId="86" fillId="9" borderId="0" xfId="0" applyFont="1" applyFill="1" applyAlignment="1">
      <alignment vertical="center"/>
    </xf>
    <xf numFmtId="0" fontId="77" fillId="9" borderId="0" xfId="0" applyFont="1" applyFill="1" applyAlignment="1">
      <alignment vertical="center"/>
    </xf>
    <xf numFmtId="164" fontId="82" fillId="0" borderId="0" xfId="0" applyNumberFormat="1" applyFont="1"/>
    <xf numFmtId="164" fontId="4" fillId="10" borderId="0" xfId="0" applyNumberFormat="1" applyFont="1" applyFill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5" fillId="10" borderId="0" xfId="0" applyFont="1" applyFill="1" applyAlignment="1">
      <alignment vertical="center"/>
    </xf>
    <xf numFmtId="164" fontId="4" fillId="10" borderId="0" xfId="0" applyNumberFormat="1" applyFont="1" applyFill="1"/>
    <xf numFmtId="164" fontId="5" fillId="10" borderId="0" xfId="0" applyNumberFormat="1" applyFont="1" applyFill="1"/>
    <xf numFmtId="0" fontId="5" fillId="10" borderId="0" xfId="0" applyFont="1" applyFill="1"/>
    <xf numFmtId="164" fontId="17" fillId="10" borderId="0" xfId="0" applyNumberFormat="1" applyFont="1" applyFill="1"/>
    <xf numFmtId="164" fontId="73" fillId="4" borderId="0" xfId="0" applyNumberFormat="1" applyFont="1" applyFill="1" applyAlignment="1">
      <alignment vertical="center"/>
    </xf>
    <xf numFmtId="164" fontId="18" fillId="4" borderId="0" xfId="0" applyNumberFormat="1" applyFont="1" applyFill="1" applyAlignment="1">
      <alignment vertical="center"/>
    </xf>
    <xf numFmtId="164" fontId="23" fillId="4" borderId="0" xfId="0" applyNumberFormat="1" applyFont="1" applyFill="1" applyAlignment="1">
      <alignment vertical="center"/>
    </xf>
    <xf numFmtId="164" fontId="73" fillId="10" borderId="21" xfId="0" applyNumberFormat="1" applyFont="1" applyFill="1" applyBorder="1" applyAlignment="1">
      <alignment vertical="center"/>
    </xf>
    <xf numFmtId="164" fontId="48" fillId="10" borderId="21" xfId="0" applyNumberFormat="1" applyFont="1" applyFill="1" applyBorder="1" applyAlignment="1">
      <alignment vertical="center"/>
    </xf>
    <xf numFmtId="164" fontId="47" fillId="10" borderId="21" xfId="0" applyNumberFormat="1" applyFont="1" applyFill="1" applyBorder="1" applyAlignment="1">
      <alignment vertical="center"/>
    </xf>
    <xf numFmtId="0" fontId="47" fillId="10" borderId="21" xfId="0" applyFont="1" applyFill="1" applyBorder="1" applyAlignment="1">
      <alignment vertical="center"/>
    </xf>
    <xf numFmtId="164" fontId="77" fillId="10" borderId="0" xfId="0" applyNumberFormat="1" applyFont="1" applyFill="1" applyAlignment="1">
      <alignment vertical="center"/>
    </xf>
    <xf numFmtId="165" fontId="5" fillId="10" borderId="0" xfId="0" applyNumberFormat="1" applyFont="1" applyFill="1" applyAlignment="1">
      <alignment vertical="center"/>
    </xf>
    <xf numFmtId="164" fontId="40" fillId="14" borderId="0" xfId="0" applyNumberFormat="1" applyFont="1" applyFill="1" applyAlignment="1">
      <alignment vertical="center"/>
    </xf>
    <xf numFmtId="164" fontId="18" fillId="14" borderId="0" xfId="0" applyNumberFormat="1" applyFont="1" applyFill="1" applyAlignment="1">
      <alignment vertical="center"/>
    </xf>
    <xf numFmtId="164" fontId="23" fillId="14" borderId="0" xfId="0" applyNumberFormat="1" applyFont="1" applyFill="1" applyAlignment="1">
      <alignment vertical="center"/>
    </xf>
    <xf numFmtId="164" fontId="90" fillId="14" borderId="30" xfId="0" applyNumberFormat="1" applyFont="1" applyFill="1" applyBorder="1" applyAlignment="1">
      <alignment horizontal="center" vertical="center" wrapText="1"/>
    </xf>
    <xf numFmtId="0" fontId="91" fillId="14" borderId="30" xfId="0" applyFont="1" applyFill="1" applyBorder="1" applyAlignment="1">
      <alignment horizontal="center" vertical="center"/>
    </xf>
    <xf numFmtId="0" fontId="77" fillId="0" borderId="30" xfId="0" applyFont="1" applyBorder="1" applyAlignment="1">
      <alignment horizontal="center" vertical="center"/>
    </xf>
    <xf numFmtId="0" fontId="19" fillId="10" borderId="1" xfId="0" applyFont="1" applyFill="1" applyBorder="1" applyAlignment="1">
      <alignment vertical="center"/>
    </xf>
    <xf numFmtId="0" fontId="17" fillId="10" borderId="1" xfId="0" applyFont="1" applyFill="1" applyBorder="1" applyAlignment="1">
      <alignment vertical="center"/>
    </xf>
    <xf numFmtId="0" fontId="19" fillId="12" borderId="1" xfId="0" applyFont="1" applyFill="1" applyBorder="1" applyAlignment="1">
      <alignment vertical="center"/>
    </xf>
    <xf numFmtId="0" fontId="31" fillId="12" borderId="1" xfId="0" applyFont="1" applyFill="1" applyBorder="1" applyAlignment="1">
      <alignment vertical="center"/>
    </xf>
    <xf numFmtId="43" fontId="19" fillId="12" borderId="1" xfId="2" applyFont="1" applyFill="1" applyBorder="1" applyAlignment="1">
      <alignment horizontal="right" vertical="center"/>
    </xf>
    <xf numFmtId="0" fontId="77" fillId="12" borderId="1" xfId="0" applyFont="1" applyFill="1" applyBorder="1" applyAlignment="1">
      <alignment vertical="center"/>
    </xf>
    <xf numFmtId="43" fontId="77" fillId="12" borderId="1" xfId="2" applyFont="1" applyFill="1" applyBorder="1" applyAlignment="1">
      <alignment horizontal="right" vertical="center"/>
    </xf>
    <xf numFmtId="43" fontId="19" fillId="12" borderId="1" xfId="2" quotePrefix="1" applyFont="1" applyFill="1" applyBorder="1" applyAlignment="1">
      <alignment horizontal="right" vertical="center"/>
    </xf>
    <xf numFmtId="164" fontId="19" fillId="12" borderId="1" xfId="0" applyNumberFormat="1" applyFont="1" applyFill="1" applyBorder="1" applyAlignment="1">
      <alignment vertical="center"/>
    </xf>
    <xf numFmtId="164" fontId="82" fillId="0" borderId="0" xfId="0" applyNumberFormat="1" applyFont="1" applyAlignment="1">
      <alignment horizontal="center" vertical="center"/>
    </xf>
    <xf numFmtId="0" fontId="69" fillId="9" borderId="18" xfId="0" applyFont="1" applyFill="1" applyBorder="1" applyAlignment="1">
      <alignment vertical="center"/>
    </xf>
    <xf numFmtId="0" fontId="69" fillId="9" borderId="19" xfId="0" applyFont="1" applyFill="1" applyBorder="1" applyAlignment="1">
      <alignment vertical="center"/>
    </xf>
    <xf numFmtId="0" fontId="70" fillId="9" borderId="19" xfId="0" applyFont="1" applyFill="1" applyBorder="1" applyAlignment="1">
      <alignment vertical="center"/>
    </xf>
    <xf numFmtId="0" fontId="69" fillId="9" borderId="20" xfId="0" applyFont="1" applyFill="1" applyBorder="1" applyAlignment="1">
      <alignment vertical="center"/>
    </xf>
    <xf numFmtId="0" fontId="69" fillId="9" borderId="6" xfId="0" applyFont="1" applyFill="1" applyBorder="1" applyAlignment="1">
      <alignment vertical="center"/>
    </xf>
    <xf numFmtId="0" fontId="69" fillId="9" borderId="0" xfId="0" applyFont="1" applyFill="1" applyAlignment="1">
      <alignment vertical="center"/>
    </xf>
    <xf numFmtId="0" fontId="73" fillId="9" borderId="0" xfId="0" applyFont="1" applyFill="1" applyAlignment="1">
      <alignment vertical="center"/>
    </xf>
    <xf numFmtId="0" fontId="71" fillId="9" borderId="0" xfId="0" applyFont="1" applyFill="1" applyAlignment="1">
      <alignment vertical="center"/>
    </xf>
    <xf numFmtId="0" fontId="70" fillId="9" borderId="0" xfId="0" applyFont="1" applyFill="1" applyAlignment="1">
      <alignment vertical="center"/>
    </xf>
    <xf numFmtId="0" fontId="70" fillId="9" borderId="7" xfId="0" applyFont="1" applyFill="1" applyBorder="1" applyAlignment="1">
      <alignment vertical="center"/>
    </xf>
    <xf numFmtId="0" fontId="17" fillId="9" borderId="0" xfId="0" applyFont="1" applyFill="1" applyAlignment="1">
      <alignment vertical="center"/>
    </xf>
    <xf numFmtId="0" fontId="72" fillId="9" borderId="0" xfId="0" applyFont="1" applyFill="1" applyAlignment="1">
      <alignment vertical="center"/>
    </xf>
    <xf numFmtId="0" fontId="69" fillId="9" borderId="7" xfId="0" applyFont="1" applyFill="1" applyBorder="1" applyAlignment="1">
      <alignment vertical="center"/>
    </xf>
    <xf numFmtId="0" fontId="69" fillId="9" borderId="10" xfId="0" applyFont="1" applyFill="1" applyBorder="1" applyAlignment="1">
      <alignment vertical="center"/>
    </xf>
    <xf numFmtId="0" fontId="69" fillId="9" borderId="11" xfId="0" applyFont="1" applyFill="1" applyBorder="1" applyAlignment="1">
      <alignment vertical="center"/>
    </xf>
    <xf numFmtId="0" fontId="70" fillId="9" borderId="11" xfId="0" applyFont="1" applyFill="1" applyBorder="1" applyAlignment="1">
      <alignment vertical="center"/>
    </xf>
    <xf numFmtId="0" fontId="72" fillId="9" borderId="11" xfId="0" applyFont="1" applyFill="1" applyBorder="1" applyAlignment="1">
      <alignment vertical="center"/>
    </xf>
    <xf numFmtId="0" fontId="69" fillId="9" borderId="12" xfId="0" applyFont="1" applyFill="1" applyBorder="1" applyAlignment="1">
      <alignment vertical="center"/>
    </xf>
    <xf numFmtId="164" fontId="15" fillId="10" borderId="0" xfId="0" applyNumberFormat="1" applyFont="1" applyFill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164" fontId="5" fillId="10" borderId="1" xfId="0" applyNumberFormat="1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164" fontId="73" fillId="10" borderId="1" xfId="0" applyNumberFormat="1" applyFont="1" applyFill="1" applyBorder="1" applyAlignment="1">
      <alignment vertical="center"/>
    </xf>
    <xf numFmtId="164" fontId="48" fillId="10" borderId="1" xfId="0" applyNumberFormat="1" applyFont="1" applyFill="1" applyBorder="1" applyAlignment="1">
      <alignment vertical="center"/>
    </xf>
    <xf numFmtId="164" fontId="47" fillId="10" borderId="1" xfId="0" applyNumberFormat="1" applyFont="1" applyFill="1" applyBorder="1" applyAlignment="1">
      <alignment vertical="center"/>
    </xf>
    <xf numFmtId="0" fontId="47" fillId="10" borderId="1" xfId="0" applyFont="1" applyFill="1" applyBorder="1" applyAlignment="1">
      <alignment vertical="center"/>
    </xf>
    <xf numFmtId="164" fontId="4" fillId="10" borderId="1" xfId="0" applyNumberFormat="1" applyFont="1" applyFill="1" applyBorder="1"/>
    <xf numFmtId="164" fontId="5" fillId="10" borderId="1" xfId="0" applyNumberFormat="1" applyFont="1" applyFill="1" applyBorder="1"/>
    <xf numFmtId="0" fontId="5" fillId="10" borderId="1" xfId="0" applyFont="1" applyFill="1" applyBorder="1"/>
    <xf numFmtId="164" fontId="73" fillId="10" borderId="21" xfId="0" applyNumberFormat="1" applyFont="1" applyFill="1" applyBorder="1"/>
    <xf numFmtId="0" fontId="28" fillId="0" borderId="23" xfId="0" applyFont="1" applyBorder="1" applyAlignment="1">
      <alignment vertical="top"/>
    </xf>
    <xf numFmtId="164" fontId="14" fillId="0" borderId="23" xfId="0" applyNumberFormat="1" applyFont="1" applyBorder="1" applyAlignment="1">
      <alignment vertical="top"/>
    </xf>
    <xf numFmtId="43" fontId="25" fillId="0" borderId="23" xfId="2" applyFont="1" applyFill="1" applyBorder="1" applyAlignment="1">
      <alignment vertical="top"/>
    </xf>
    <xf numFmtId="43" fontId="25" fillId="0" borderId="24" xfId="2" applyFont="1" applyFill="1" applyBorder="1" applyAlignment="1">
      <alignment vertical="top"/>
    </xf>
    <xf numFmtId="0" fontId="28" fillId="0" borderId="0" xfId="0" applyFont="1" applyAlignment="1">
      <alignment vertical="top"/>
    </xf>
    <xf numFmtId="43" fontId="25" fillId="0" borderId="26" xfId="2" applyFont="1" applyFill="1" applyBorder="1" applyAlignment="1">
      <alignment vertical="top"/>
    </xf>
    <xf numFmtId="0" fontId="31" fillId="0" borderId="25" xfId="0" applyFont="1" applyBorder="1" applyAlignment="1">
      <alignment vertical="top"/>
    </xf>
    <xf numFmtId="0" fontId="31" fillId="0" borderId="0" xfId="0" applyFont="1" applyAlignment="1">
      <alignment vertical="top"/>
    </xf>
    <xf numFmtId="164" fontId="4" fillId="0" borderId="0" xfId="0" applyNumberFormat="1" applyFont="1"/>
    <xf numFmtId="0" fontId="87" fillId="0" borderId="0" xfId="0" applyFont="1"/>
    <xf numFmtId="164" fontId="5" fillId="0" borderId="26" xfId="0" applyNumberFormat="1" applyFont="1" applyBorder="1"/>
    <xf numFmtId="43" fontId="25" fillId="0" borderId="25" xfId="2" applyFont="1" applyFill="1" applyBorder="1" applyAlignment="1">
      <alignment vertical="center"/>
    </xf>
    <xf numFmtId="0" fontId="4" fillId="0" borderId="0" xfId="0" applyFont="1"/>
    <xf numFmtId="164" fontId="3" fillId="0" borderId="26" xfId="0" applyNumberFormat="1" applyFont="1" applyBorder="1"/>
    <xf numFmtId="43" fontId="25" fillId="0" borderId="25" xfId="2" applyFont="1" applyFill="1" applyBorder="1" applyAlignment="1"/>
    <xf numFmtId="164" fontId="23" fillId="14" borderId="26" xfId="0" applyNumberFormat="1" applyFont="1" applyFill="1" applyBorder="1" applyAlignment="1">
      <alignment vertical="center"/>
    </xf>
    <xf numFmtId="164" fontId="87" fillId="10" borderId="25" xfId="0" applyNumberFormat="1" applyFont="1" applyFill="1" applyBorder="1" applyAlignment="1">
      <alignment vertical="center"/>
    </xf>
    <xf numFmtId="164" fontId="44" fillId="10" borderId="0" xfId="0" applyNumberFormat="1" applyFont="1" applyFill="1" applyAlignment="1">
      <alignment vertical="center"/>
    </xf>
    <xf numFmtId="164" fontId="5" fillId="10" borderId="26" xfId="0" applyNumberFormat="1" applyFont="1" applyFill="1" applyBorder="1" applyAlignment="1">
      <alignment vertical="center"/>
    </xf>
    <xf numFmtId="164" fontId="47" fillId="10" borderId="26" xfId="0" applyNumberFormat="1" applyFont="1" applyFill="1" applyBorder="1" applyAlignment="1">
      <alignment vertical="center"/>
    </xf>
    <xf numFmtId="164" fontId="80" fillId="10" borderId="25" xfId="0" applyNumberFormat="1" applyFont="1" applyFill="1" applyBorder="1" applyAlignment="1">
      <alignment vertical="center"/>
    </xf>
    <xf numFmtId="43" fontId="76" fillId="4" borderId="25" xfId="2" applyFont="1" applyFill="1" applyBorder="1" applyAlignment="1">
      <alignment vertical="center"/>
    </xf>
    <xf numFmtId="164" fontId="23" fillId="4" borderId="26" xfId="0" applyNumberFormat="1" applyFont="1" applyFill="1" applyBorder="1" applyAlignment="1">
      <alignment vertical="center"/>
    </xf>
    <xf numFmtId="164" fontId="80" fillId="10" borderId="25" xfId="0" applyNumberFormat="1" applyFont="1" applyFill="1" applyBorder="1"/>
    <xf numFmtId="164" fontId="47" fillId="10" borderId="26" xfId="0" applyNumberFormat="1" applyFont="1" applyFill="1" applyBorder="1"/>
    <xf numFmtId="164" fontId="87" fillId="10" borderId="25" xfId="0" applyNumberFormat="1" applyFont="1" applyFill="1" applyBorder="1"/>
    <xf numFmtId="164" fontId="77" fillId="10" borderId="0" xfId="0" applyNumberFormat="1" applyFont="1" applyFill="1"/>
    <xf numFmtId="164" fontId="5" fillId="10" borderId="26" xfId="0" applyNumberFormat="1" applyFont="1" applyFill="1" applyBorder="1"/>
    <xf numFmtId="164" fontId="7" fillId="4" borderId="0" xfId="0" applyNumberFormat="1" applyFont="1" applyFill="1" applyAlignment="1">
      <alignment vertical="center"/>
    </xf>
    <xf numFmtId="164" fontId="88" fillId="10" borderId="27" xfId="0" applyNumberFormat="1" applyFont="1" applyFill="1" applyBorder="1"/>
    <xf numFmtId="164" fontId="82" fillId="10" borderId="28" xfId="0" applyNumberFormat="1" applyFont="1" applyFill="1" applyBorder="1"/>
    <xf numFmtId="164" fontId="6" fillId="10" borderId="28" xfId="0" applyNumberFormat="1" applyFont="1" applyFill="1" applyBorder="1"/>
    <xf numFmtId="164" fontId="3" fillId="10" borderId="28" xfId="0" applyNumberFormat="1" applyFont="1" applyFill="1" applyBorder="1"/>
    <xf numFmtId="0" fontId="3" fillId="10" borderId="28" xfId="0" applyFont="1" applyFill="1" applyBorder="1"/>
    <xf numFmtId="164" fontId="3" fillId="10" borderId="29" xfId="0" applyNumberFormat="1" applyFont="1" applyFill="1" applyBorder="1"/>
    <xf numFmtId="0" fontId="19" fillId="10" borderId="1" xfId="0" applyFont="1" applyFill="1" applyBorder="1" applyAlignment="1">
      <alignment horizontal="center" vertical="center"/>
    </xf>
    <xf numFmtId="0" fontId="19" fillId="10" borderId="1" xfId="0" quotePrefix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3" fillId="14" borderId="0" xfId="0" applyFont="1" applyFill="1" applyAlignment="1">
      <alignment vertical="center" wrapText="1"/>
    </xf>
    <xf numFmtId="0" fontId="33" fillId="14" borderId="0" xfId="0" applyFont="1" applyFill="1" applyAlignment="1">
      <alignment vertical="center" wrapText="1"/>
    </xf>
    <xf numFmtId="0" fontId="34" fillId="0" borderId="22" xfId="0" applyFont="1" applyBorder="1"/>
    <xf numFmtId="0" fontId="34" fillId="0" borderId="23" xfId="0" applyFont="1" applyBorder="1"/>
    <xf numFmtId="0" fontId="34" fillId="0" borderId="24" xfId="0" applyFont="1" applyBorder="1"/>
    <xf numFmtId="0" fontId="34" fillId="0" borderId="25" xfId="0" applyFont="1" applyBorder="1"/>
    <xf numFmtId="0" fontId="34" fillId="0" borderId="26" xfId="0" applyFont="1" applyBorder="1"/>
    <xf numFmtId="0" fontId="38" fillId="0" borderId="25" xfId="0" applyFont="1" applyBorder="1"/>
    <xf numFmtId="0" fontId="38" fillId="0" borderId="26" xfId="0" applyFont="1" applyBorder="1"/>
    <xf numFmtId="0" fontId="43" fillId="14" borderId="25" xfId="0" applyFont="1" applyFill="1" applyBorder="1" applyAlignment="1">
      <alignment vertical="center" wrapText="1"/>
    </xf>
    <xf numFmtId="0" fontId="5" fillId="14" borderId="26" xfId="0" applyFont="1" applyFill="1" applyBorder="1" applyAlignment="1">
      <alignment vertical="center" wrapText="1"/>
    </xf>
    <xf numFmtId="0" fontId="43" fillId="10" borderId="25" xfId="0" applyFont="1" applyFill="1" applyBorder="1" applyAlignment="1">
      <alignment vertical="center" wrapText="1"/>
    </xf>
    <xf numFmtId="0" fontId="43" fillId="10" borderId="0" xfId="0" applyFont="1" applyFill="1" applyAlignment="1">
      <alignment vertical="center" wrapText="1"/>
    </xf>
    <xf numFmtId="0" fontId="33" fillId="10" borderId="0" xfId="0" applyFont="1" applyFill="1" applyAlignment="1">
      <alignment vertical="center" wrapText="1"/>
    </xf>
    <xf numFmtId="0" fontId="5" fillId="10" borderId="26" xfId="0" applyFont="1" applyFill="1" applyBorder="1" applyAlignment="1">
      <alignment vertical="center" wrapText="1"/>
    </xf>
    <xf numFmtId="0" fontId="42" fillId="10" borderId="25" xfId="0" applyFont="1" applyFill="1" applyBorder="1" applyAlignment="1">
      <alignment vertical="center"/>
    </xf>
    <xf numFmtId="0" fontId="11" fillId="10" borderId="26" xfId="0" applyFont="1" applyFill="1" applyBorder="1" applyAlignment="1">
      <alignment wrapText="1"/>
    </xf>
    <xf numFmtId="0" fontId="43" fillId="10" borderId="25" xfId="0" applyFont="1" applyFill="1" applyBorder="1" applyAlignment="1">
      <alignment wrapText="1"/>
    </xf>
    <xf numFmtId="0" fontId="9" fillId="10" borderId="0" xfId="0" applyFont="1" applyFill="1" applyAlignment="1">
      <alignment wrapText="1"/>
    </xf>
    <xf numFmtId="0" fontId="33" fillId="10" borderId="0" xfId="0" applyFont="1" applyFill="1" applyAlignment="1">
      <alignment wrapText="1"/>
    </xf>
    <xf numFmtId="0" fontId="5" fillId="10" borderId="26" xfId="0" applyFont="1" applyFill="1" applyBorder="1" applyAlignment="1">
      <alignment wrapText="1"/>
    </xf>
    <xf numFmtId="0" fontId="9" fillId="10" borderId="0" xfId="0" applyFont="1" applyFill="1" applyAlignment="1">
      <alignment vertical="center" wrapText="1"/>
    </xf>
    <xf numFmtId="0" fontId="4" fillId="10" borderId="0" xfId="0" applyFont="1" applyFill="1" applyAlignment="1">
      <alignment vertical="center"/>
    </xf>
    <xf numFmtId="0" fontId="33" fillId="10" borderId="0" xfId="0" applyFont="1" applyFill="1"/>
    <xf numFmtId="0" fontId="5" fillId="10" borderId="26" xfId="0" applyFont="1" applyFill="1" applyBorder="1"/>
    <xf numFmtId="0" fontId="5" fillId="10" borderId="0" xfId="0" applyFont="1" applyFill="1" applyAlignment="1">
      <alignment wrapText="1"/>
    </xf>
    <xf numFmtId="0" fontId="5" fillId="10" borderId="0" xfId="0" applyFont="1" applyFill="1" applyAlignment="1">
      <alignment vertical="center" wrapText="1"/>
    </xf>
    <xf numFmtId="0" fontId="40" fillId="10" borderId="25" xfId="0" applyFont="1" applyFill="1" applyBorder="1" applyAlignment="1">
      <alignment vertical="center"/>
    </xf>
    <xf numFmtId="0" fontId="7" fillId="10" borderId="26" xfId="0" applyFont="1" applyFill="1" applyBorder="1"/>
    <xf numFmtId="0" fontId="43" fillId="10" borderId="27" xfId="0" applyFont="1" applyFill="1" applyBorder="1" applyAlignment="1">
      <alignment vertical="center" wrapText="1"/>
    </xf>
    <xf numFmtId="0" fontId="43" fillId="10" borderId="28" xfId="0" applyFont="1" applyFill="1" applyBorder="1" applyAlignment="1">
      <alignment vertical="center" wrapText="1"/>
    </xf>
    <xf numFmtId="0" fontId="5" fillId="10" borderId="28" xfId="0" applyFont="1" applyFill="1" applyBorder="1" applyAlignment="1">
      <alignment vertical="center"/>
    </xf>
    <xf numFmtId="0" fontId="33" fillId="10" borderId="28" xfId="0" applyFont="1" applyFill="1" applyBorder="1"/>
    <xf numFmtId="0" fontId="5" fillId="10" borderId="29" xfId="0" applyFont="1" applyFill="1" applyBorder="1"/>
    <xf numFmtId="43" fontId="4" fillId="10" borderId="0" xfId="2" applyFont="1" applyFill="1" applyBorder="1" applyAlignment="1">
      <alignment vertical="center"/>
    </xf>
    <xf numFmtId="0" fontId="55" fillId="10" borderId="0" xfId="1" applyFont="1" applyFill="1" applyBorder="1" applyAlignment="1">
      <alignment horizontal="left" vertical="center"/>
    </xf>
    <xf numFmtId="43" fontId="5" fillId="10" borderId="0" xfId="2" applyFont="1" applyFill="1" applyBorder="1" applyAlignment="1">
      <alignment vertical="center"/>
    </xf>
    <xf numFmtId="0" fontId="63" fillId="10" borderId="0" xfId="1" applyFont="1" applyFill="1" applyBorder="1" applyAlignment="1">
      <alignment horizontal="center" vertical="center"/>
    </xf>
    <xf numFmtId="0" fontId="91" fillId="14" borderId="0" xfId="0" applyFont="1" applyFill="1" applyAlignment="1">
      <alignment vertical="center"/>
    </xf>
    <xf numFmtId="0" fontId="76" fillId="14" borderId="0" xfId="0" applyFont="1" applyFill="1" applyAlignment="1">
      <alignment vertical="center"/>
    </xf>
    <xf numFmtId="0" fontId="87" fillId="14" borderId="0" xfId="0" applyFont="1" applyFill="1" applyAlignment="1">
      <alignment vertical="center"/>
    </xf>
    <xf numFmtId="0" fontId="58" fillId="10" borderId="0" xfId="0" applyFont="1" applyFill="1" applyAlignment="1">
      <alignment vertical="center"/>
    </xf>
    <xf numFmtId="0" fontId="4" fillId="10" borderId="0" xfId="0" applyFont="1" applyFill="1" applyAlignment="1">
      <alignment horizontal="center" vertical="center"/>
    </xf>
    <xf numFmtId="0" fontId="78" fillId="10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73" fillId="10" borderId="0" xfId="0" applyFont="1" applyFill="1"/>
    <xf numFmtId="0" fontId="4" fillId="10" borderId="0" xfId="0" applyFont="1" applyFill="1"/>
    <xf numFmtId="0" fontId="4" fillId="5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43" fontId="79" fillId="0" borderId="0" xfId="2" applyFont="1" applyFill="1" applyAlignment="1">
      <alignment vertical="top"/>
    </xf>
    <xf numFmtId="0" fontId="93" fillId="0" borderId="0" xfId="0" applyFont="1" applyAlignment="1">
      <alignment horizontal="center" vertical="center" wrapText="1"/>
    </xf>
    <xf numFmtId="164" fontId="21" fillId="0" borderId="0" xfId="0" applyNumberFormat="1" applyFont="1"/>
    <xf numFmtId="164" fontId="21" fillId="0" borderId="0" xfId="0" applyNumberFormat="1" applyFont="1" applyAlignment="1">
      <alignment vertical="center"/>
    </xf>
    <xf numFmtId="164" fontId="21" fillId="0" borderId="32" xfId="0" applyNumberFormat="1" applyFont="1" applyBorder="1" applyAlignment="1">
      <alignment vertical="center"/>
    </xf>
    <xf numFmtId="164" fontId="95" fillId="0" borderId="32" xfId="0" applyNumberFormat="1" applyFont="1" applyBorder="1" applyAlignment="1">
      <alignment vertical="center"/>
    </xf>
    <xf numFmtId="164" fontId="95" fillId="0" borderId="32" xfId="0" applyNumberFormat="1" applyFont="1" applyBorder="1"/>
    <xf numFmtId="164" fontId="21" fillId="0" borderId="32" xfId="0" applyNumberFormat="1" applyFont="1" applyBorder="1"/>
    <xf numFmtId="0" fontId="3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9" fillId="0" borderId="0" xfId="0" applyFont="1"/>
    <xf numFmtId="0" fontId="99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/>
    <xf numFmtId="0" fontId="20" fillId="0" borderId="32" xfId="0" applyFont="1" applyBorder="1" applyAlignment="1">
      <alignment vertical="top"/>
    </xf>
    <xf numFmtId="0" fontId="20" fillId="0" borderId="32" xfId="0" quotePrefix="1" applyFont="1" applyBorder="1" applyAlignment="1">
      <alignment vertical="center"/>
    </xf>
    <xf numFmtId="0" fontId="20" fillId="0" borderId="32" xfId="0" applyFont="1" applyBorder="1" applyAlignment="1">
      <alignment vertical="center" wrapText="1"/>
    </xf>
    <xf numFmtId="3" fontId="22" fillId="0" borderId="3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2" fillId="10" borderId="3" xfId="0" applyNumberFormat="1" applyFont="1" applyFill="1" applyBorder="1" applyAlignment="1">
      <alignment horizontal="center" vertical="center"/>
    </xf>
    <xf numFmtId="164" fontId="101" fillId="0" borderId="0" xfId="0" applyNumberFormat="1" applyFont="1"/>
    <xf numFmtId="164" fontId="89" fillId="0" borderId="0" xfId="0" applyNumberFormat="1" applyFont="1"/>
    <xf numFmtId="164" fontId="102" fillId="0" borderId="0" xfId="0" applyNumberFormat="1" applyFont="1" applyAlignment="1">
      <alignment vertical="center"/>
    </xf>
    <xf numFmtId="164" fontId="89" fillId="0" borderId="0" xfId="0" applyNumberFormat="1" applyFont="1" applyAlignment="1">
      <alignment vertical="center"/>
    </xf>
    <xf numFmtId="164" fontId="101" fillId="0" borderId="0" xfId="0" applyNumberFormat="1" applyFont="1" applyAlignment="1">
      <alignment vertical="center"/>
    </xf>
    <xf numFmtId="164" fontId="101" fillId="0" borderId="32" xfId="0" applyNumberFormat="1" applyFont="1" applyBorder="1" applyAlignment="1">
      <alignment vertical="center"/>
    </xf>
    <xf numFmtId="164" fontId="101" fillId="0" borderId="32" xfId="0" applyNumberFormat="1" applyFont="1" applyBorder="1"/>
    <xf numFmtId="43" fontId="94" fillId="0" borderId="0" xfId="2" applyFont="1" applyBorder="1" applyAlignment="1">
      <alignment vertical="top"/>
    </xf>
    <xf numFmtId="164" fontId="103" fillId="0" borderId="32" xfId="0" applyNumberFormat="1" applyFont="1" applyBorder="1" applyAlignment="1">
      <alignment vertical="center"/>
    </xf>
    <xf numFmtId="164" fontId="102" fillId="0" borderId="0" xfId="0" applyNumberFormat="1" applyFont="1" applyAlignment="1">
      <alignment vertical="top"/>
    </xf>
    <xf numFmtId="3" fontId="38" fillId="15" borderId="3" xfId="0" applyNumberFormat="1" applyFont="1" applyFill="1" applyBorder="1" applyAlignment="1">
      <alignment horizontal="center" vertical="center"/>
    </xf>
    <xf numFmtId="164" fontId="100" fillId="0" borderId="3" xfId="0" applyNumberFormat="1" applyFont="1" applyBorder="1" applyAlignment="1">
      <alignment horizontal="center" vertical="center"/>
    </xf>
    <xf numFmtId="0" fontId="91" fillId="14" borderId="25" xfId="0" applyFont="1" applyFill="1" applyBorder="1" applyAlignment="1">
      <alignment vertical="center"/>
    </xf>
    <xf numFmtId="0" fontId="91" fillId="14" borderId="26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5" fillId="10" borderId="26" xfId="0" applyFont="1" applyFill="1" applyBorder="1" applyAlignment="1">
      <alignment vertical="center"/>
    </xf>
    <xf numFmtId="0" fontId="4" fillId="10" borderId="25" xfId="0" applyFont="1" applyFill="1" applyBorder="1" applyAlignment="1">
      <alignment vertical="center"/>
    </xf>
    <xf numFmtId="0" fontId="4" fillId="10" borderId="2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64" fillId="10" borderId="28" xfId="0" applyFont="1" applyFill="1" applyBorder="1" applyAlignment="1">
      <alignment vertical="center"/>
    </xf>
    <xf numFmtId="0" fontId="55" fillId="10" borderId="28" xfId="1" applyFont="1" applyFill="1" applyBorder="1" applyAlignment="1">
      <alignment horizontal="left" vertical="center"/>
    </xf>
    <xf numFmtId="0" fontId="5" fillId="10" borderId="29" xfId="0" applyFont="1" applyFill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79" fillId="10" borderId="21" xfId="0" applyFont="1" applyFill="1" applyBorder="1" applyAlignment="1">
      <alignment vertical="center"/>
    </xf>
    <xf numFmtId="0" fontId="37" fillId="10" borderId="21" xfId="0" applyFont="1" applyFill="1" applyBorder="1" applyAlignment="1">
      <alignment vertical="center"/>
    </xf>
    <xf numFmtId="0" fontId="73" fillId="10" borderId="21" xfId="0" applyFont="1" applyFill="1" applyBorder="1" applyAlignment="1">
      <alignment vertical="center"/>
    </xf>
    <xf numFmtId="0" fontId="4" fillId="10" borderId="21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104" fillId="13" borderId="2" xfId="0" applyFont="1" applyFill="1" applyBorder="1" applyAlignment="1" applyProtection="1">
      <alignment horizontal="center" vertical="center"/>
      <protection locked="0"/>
    </xf>
    <xf numFmtId="0" fontId="101" fillId="0" borderId="32" xfId="0" applyFont="1" applyBorder="1" applyAlignment="1">
      <alignment vertical="center"/>
    </xf>
    <xf numFmtId="0" fontId="101" fillId="0" borderId="32" xfId="0" applyFont="1" applyBorder="1"/>
    <xf numFmtId="0" fontId="101" fillId="0" borderId="32" xfId="0" applyFont="1" applyBorder="1" applyAlignment="1">
      <alignment vertical="top"/>
    </xf>
    <xf numFmtId="0" fontId="101" fillId="0" borderId="32" xfId="0" applyFont="1" applyBorder="1" applyAlignment="1">
      <alignment horizontal="center" vertical="center"/>
    </xf>
    <xf numFmtId="0" fontId="101" fillId="0" borderId="0" xfId="0" applyFont="1"/>
    <xf numFmtId="0" fontId="101" fillId="0" borderId="32" xfId="0" applyFont="1" applyBorder="1" applyAlignment="1">
      <alignment horizontal="center"/>
    </xf>
    <xf numFmtId="0" fontId="101" fillId="0" borderId="32" xfId="0" applyFont="1" applyBorder="1" applyAlignment="1">
      <alignment horizontal="center" vertical="top"/>
    </xf>
    <xf numFmtId="0" fontId="101" fillId="0" borderId="0" xfId="0" applyFont="1" applyAlignment="1">
      <alignment horizontal="center"/>
    </xf>
    <xf numFmtId="43" fontId="21" fillId="0" borderId="32" xfId="2" applyFont="1" applyBorder="1" applyAlignment="1">
      <alignment vertical="center"/>
    </xf>
    <xf numFmtId="43" fontId="96" fillId="0" borderId="32" xfId="2" applyFont="1" applyBorder="1" applyAlignment="1">
      <alignment vertical="center"/>
    </xf>
    <xf numFmtId="43" fontId="95" fillId="0" borderId="32" xfId="2" applyFont="1" applyBorder="1" applyAlignment="1">
      <alignment vertical="center"/>
    </xf>
    <xf numFmtId="43" fontId="95" fillId="0" borderId="32" xfId="2" applyFont="1" applyBorder="1"/>
    <xf numFmtId="43" fontId="21" fillId="0" borderId="32" xfId="2" applyFont="1" applyBorder="1"/>
    <xf numFmtId="43" fontId="21" fillId="0" borderId="0" xfId="2" applyFont="1"/>
    <xf numFmtId="0" fontId="40" fillId="0" borderId="0" xfId="0" applyFont="1"/>
    <xf numFmtId="0" fontId="41" fillId="0" borderId="0" xfId="0" applyFont="1" applyAlignment="1">
      <alignment horizontal="right" vertical="center"/>
    </xf>
    <xf numFmtId="0" fontId="80" fillId="14" borderId="0" xfId="0" applyFont="1" applyFill="1" applyAlignment="1">
      <alignment vertical="center"/>
    </xf>
    <xf numFmtId="0" fontId="80" fillId="14" borderId="26" xfId="0" applyFont="1" applyFill="1" applyBorder="1" applyAlignment="1">
      <alignment vertical="center"/>
    </xf>
    <xf numFmtId="0" fontId="17" fillId="10" borderId="25" xfId="0" applyFont="1" applyFill="1" applyBorder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26" xfId="0" applyFont="1" applyFill="1" applyBorder="1" applyAlignment="1">
      <alignment vertical="center"/>
    </xf>
    <xf numFmtId="0" fontId="19" fillId="10" borderId="0" xfId="0" applyFont="1" applyFill="1" applyAlignment="1">
      <alignment vertical="center"/>
    </xf>
    <xf numFmtId="0" fontId="19" fillId="10" borderId="26" xfId="0" applyFont="1" applyFill="1" applyBorder="1" applyAlignment="1">
      <alignment vertical="center"/>
    </xf>
    <xf numFmtId="0" fontId="16" fillId="10" borderId="0" xfId="0" applyFont="1" applyFill="1" applyAlignment="1" applyProtection="1">
      <alignment horizontal="center" vertical="center"/>
      <protection locked="0"/>
    </xf>
    <xf numFmtId="0" fontId="80" fillId="14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7" fillId="10" borderId="25" xfId="0" applyFont="1" applyFill="1" applyBorder="1"/>
    <xf numFmtId="0" fontId="82" fillId="10" borderId="0" xfId="0" applyFont="1" applyFill="1"/>
    <xf numFmtId="0" fontId="17" fillId="10" borderId="0" xfId="0" applyFont="1" applyFill="1"/>
    <xf numFmtId="0" fontId="82" fillId="10" borderId="0" xfId="0" applyFont="1" applyFill="1" applyAlignment="1">
      <alignment horizontal="left"/>
    </xf>
    <xf numFmtId="0" fontId="17" fillId="10" borderId="0" xfId="0" applyFont="1" applyFill="1" applyAlignment="1">
      <alignment horizontal="center"/>
    </xf>
    <xf numFmtId="0" fontId="17" fillId="10" borderId="26" xfId="0" applyFont="1" applyFill="1" applyBorder="1"/>
    <xf numFmtId="0" fontId="17" fillId="10" borderId="25" xfId="0" applyFont="1" applyFill="1" applyBorder="1" applyAlignment="1">
      <alignment vertical="top"/>
    </xf>
    <xf numFmtId="0" fontId="82" fillId="10" borderId="0" xfId="0" quotePrefix="1" applyFont="1" applyFill="1" applyAlignment="1">
      <alignment vertical="top"/>
    </xf>
    <xf numFmtId="0" fontId="17" fillId="10" borderId="0" xfId="0" applyFont="1" applyFill="1" applyAlignment="1">
      <alignment vertical="top"/>
    </xf>
    <xf numFmtId="0" fontId="82" fillId="10" borderId="0" xfId="0" quotePrefix="1" applyFont="1" applyFill="1" applyAlignment="1">
      <alignment horizontal="left" vertical="top"/>
    </xf>
    <xf numFmtId="0" fontId="17" fillId="10" borderId="0" xfId="0" applyFont="1" applyFill="1" applyAlignment="1">
      <alignment horizontal="center" vertical="top"/>
    </xf>
    <xf numFmtId="0" fontId="17" fillId="10" borderId="26" xfId="0" applyFont="1" applyFill="1" applyBorder="1" applyAlignment="1">
      <alignment vertical="top"/>
    </xf>
    <xf numFmtId="41" fontId="17" fillId="10" borderId="0" xfId="0" applyNumberFormat="1" applyFont="1" applyFill="1" applyAlignment="1">
      <alignment vertical="center"/>
    </xf>
    <xf numFmtId="0" fontId="9" fillId="10" borderId="25" xfId="0" applyFont="1" applyFill="1" applyBorder="1"/>
    <xf numFmtId="0" fontId="9" fillId="10" borderId="0" xfId="0" applyFont="1" applyFill="1"/>
    <xf numFmtId="0" fontId="9" fillId="10" borderId="26" xfId="0" applyFont="1" applyFill="1" applyBorder="1"/>
    <xf numFmtId="0" fontId="9" fillId="10" borderId="25" xfId="0" applyFont="1" applyFill="1" applyBorder="1" applyAlignment="1">
      <alignment vertical="center"/>
    </xf>
    <xf numFmtId="0" fontId="9" fillId="10" borderId="0" xfId="0" applyFont="1" applyFill="1" applyAlignment="1">
      <alignment vertical="center"/>
    </xf>
    <xf numFmtId="0" fontId="9" fillId="10" borderId="26" xfId="0" applyFont="1" applyFill="1" applyBorder="1" applyAlignment="1">
      <alignment vertical="center"/>
    </xf>
    <xf numFmtId="0" fontId="19" fillId="10" borderId="26" xfId="0" applyFont="1" applyFill="1" applyBorder="1" applyAlignment="1">
      <alignment horizontal="center" vertical="center"/>
    </xf>
    <xf numFmtId="0" fontId="98" fillId="10" borderId="0" xfId="0" applyFont="1" applyFill="1" applyAlignment="1">
      <alignment horizontal="center" vertical="center"/>
    </xf>
    <xf numFmtId="0" fontId="9" fillId="10" borderId="27" xfId="0" applyFont="1" applyFill="1" applyBorder="1"/>
    <xf numFmtId="0" fontId="9" fillId="10" borderId="28" xfId="0" applyFont="1" applyFill="1" applyBorder="1"/>
    <xf numFmtId="0" fontId="9" fillId="10" borderId="29" xfId="0" applyFont="1" applyFill="1" applyBorder="1"/>
    <xf numFmtId="0" fontId="73" fillId="0" borderId="0" xfId="0" applyFont="1" applyAlignment="1">
      <alignment horizontal="right" vertical="center"/>
    </xf>
    <xf numFmtId="0" fontId="17" fillId="10" borderId="33" xfId="0" applyFont="1" applyFill="1" applyBorder="1" applyAlignment="1">
      <alignment vertical="center"/>
    </xf>
    <xf numFmtId="0" fontId="105" fillId="13" borderId="0" xfId="0" applyFont="1" applyFill="1" applyAlignment="1" applyProtection="1">
      <alignment horizontal="center" vertical="center"/>
      <protection locked="0"/>
    </xf>
    <xf numFmtId="41" fontId="89" fillId="13" borderId="0" xfId="0" applyNumberFormat="1" applyFont="1" applyFill="1" applyAlignment="1" applyProtection="1">
      <alignment vertical="center"/>
      <protection locked="0"/>
    </xf>
    <xf numFmtId="0" fontId="105" fillId="13" borderId="33" xfId="0" applyFont="1" applyFill="1" applyBorder="1" applyAlignment="1" applyProtection="1">
      <alignment horizontal="center" vertical="center"/>
      <protection locked="0"/>
    </xf>
    <xf numFmtId="0" fontId="19" fillId="10" borderId="33" xfId="0" applyFont="1" applyFill="1" applyBorder="1" applyAlignment="1">
      <alignment vertical="center"/>
    </xf>
    <xf numFmtId="41" fontId="89" fillId="13" borderId="33" xfId="0" applyNumberFormat="1" applyFont="1" applyFill="1" applyBorder="1" applyAlignment="1" applyProtection="1">
      <alignment vertical="center"/>
      <protection locked="0"/>
    </xf>
    <xf numFmtId="0" fontId="17" fillId="10" borderId="33" xfId="0" quotePrefix="1" applyFont="1" applyFill="1" applyBorder="1" applyAlignment="1">
      <alignment vertical="center"/>
    </xf>
    <xf numFmtId="165" fontId="89" fillId="0" borderId="0" xfId="0" applyNumberFormat="1" applyFont="1" applyAlignment="1" applyProtection="1">
      <alignment vertical="center"/>
      <protection locked="0"/>
    </xf>
    <xf numFmtId="165" fontId="17" fillId="10" borderId="0" xfId="0" applyNumberFormat="1" applyFont="1" applyFill="1" applyAlignment="1">
      <alignment vertical="center"/>
    </xf>
    <xf numFmtId="164" fontId="5" fillId="10" borderId="33" xfId="0" applyNumberFormat="1" applyFont="1" applyFill="1" applyBorder="1" applyAlignment="1">
      <alignment vertical="center"/>
    </xf>
    <xf numFmtId="164" fontId="15" fillId="10" borderId="33" xfId="0" applyNumberFormat="1" applyFont="1" applyFill="1" applyBorder="1" applyAlignment="1">
      <alignment vertical="center"/>
    </xf>
    <xf numFmtId="164" fontId="16" fillId="10" borderId="33" xfId="0" applyNumberFormat="1" applyFont="1" applyFill="1" applyBorder="1" applyAlignment="1">
      <alignment vertical="center"/>
    </xf>
    <xf numFmtId="0" fontId="5" fillId="10" borderId="33" xfId="0" applyFont="1" applyFill="1" applyBorder="1" applyAlignment="1">
      <alignment vertical="center"/>
    </xf>
    <xf numFmtId="165" fontId="89" fillId="0" borderId="33" xfId="0" applyNumberFormat="1" applyFont="1" applyBorder="1" applyAlignment="1" applyProtection="1">
      <alignment vertical="center"/>
      <protection locked="0"/>
    </xf>
    <xf numFmtId="164" fontId="5" fillId="10" borderId="33" xfId="0" quotePrefix="1" applyNumberFormat="1" applyFont="1" applyFill="1" applyBorder="1" applyAlignment="1">
      <alignment vertical="center"/>
    </xf>
    <xf numFmtId="164" fontId="15" fillId="10" borderId="33" xfId="0" quotePrefix="1" applyNumberFormat="1" applyFont="1" applyFill="1" applyBorder="1" applyAlignment="1">
      <alignment vertical="center"/>
    </xf>
    <xf numFmtId="0" fontId="20" fillId="10" borderId="33" xfId="0" applyFont="1" applyFill="1" applyBorder="1"/>
    <xf numFmtId="164" fontId="4" fillId="10" borderId="33" xfId="0" applyNumberFormat="1" applyFont="1" applyFill="1" applyBorder="1" applyAlignment="1">
      <alignment vertical="center"/>
    </xf>
    <xf numFmtId="165" fontId="5" fillId="10" borderId="33" xfId="0" applyNumberFormat="1" applyFont="1" applyFill="1" applyBorder="1" applyAlignment="1">
      <alignment vertical="center"/>
    </xf>
    <xf numFmtId="164" fontId="17" fillId="10" borderId="33" xfId="0" applyNumberFormat="1" applyFont="1" applyFill="1" applyBorder="1"/>
    <xf numFmtId="164" fontId="5" fillId="10" borderId="33" xfId="0" applyNumberFormat="1" applyFont="1" applyFill="1" applyBorder="1"/>
    <xf numFmtId="0" fontId="5" fillId="10" borderId="33" xfId="0" applyFont="1" applyFill="1" applyBorder="1"/>
    <xf numFmtId="43" fontId="39" fillId="12" borderId="0" xfId="2" applyFont="1" applyFill="1" applyBorder="1" applyAlignment="1">
      <alignment vertical="center"/>
    </xf>
    <xf numFmtId="0" fontId="39" fillId="12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165" fontId="39" fillId="12" borderId="0" xfId="0" applyNumberFormat="1" applyFont="1" applyFill="1" applyAlignment="1">
      <alignment vertical="center"/>
    </xf>
    <xf numFmtId="43" fontId="20" fillId="12" borderId="0" xfId="2" applyFont="1" applyFill="1" applyBorder="1" applyAlignment="1">
      <alignment horizontal="left" vertical="center"/>
    </xf>
    <xf numFmtId="43" fontId="20" fillId="12" borderId="0" xfId="2" applyFont="1" applyFill="1" applyBorder="1" applyAlignment="1">
      <alignment horizontal="right" vertical="center"/>
    </xf>
    <xf numFmtId="43" fontId="21" fillId="12" borderId="0" xfId="2" applyFont="1" applyFill="1" applyBorder="1" applyAlignment="1">
      <alignment vertical="center"/>
    </xf>
    <xf numFmtId="165" fontId="20" fillId="12" borderId="0" xfId="0" applyNumberFormat="1" applyFont="1" applyFill="1" applyAlignment="1">
      <alignment vertical="center"/>
    </xf>
    <xf numFmtId="43" fontId="20" fillId="12" borderId="0" xfId="2" applyFont="1" applyFill="1" applyBorder="1" applyAlignment="1">
      <alignment vertical="center"/>
    </xf>
    <xf numFmtId="49" fontId="20" fillId="12" borderId="0" xfId="0" applyNumberFormat="1" applyFont="1" applyFill="1" applyAlignment="1">
      <alignment vertical="center"/>
    </xf>
    <xf numFmtId="41" fontId="20" fillId="12" borderId="0" xfId="0" applyNumberFormat="1" applyFont="1" applyFill="1" applyAlignment="1">
      <alignment vertical="center"/>
    </xf>
    <xf numFmtId="164" fontId="21" fillId="12" borderId="0" xfId="0" applyNumberFormat="1" applyFont="1" applyFill="1" applyAlignment="1">
      <alignment vertical="center"/>
    </xf>
    <xf numFmtId="43" fontId="21" fillId="12" borderId="33" xfId="2" applyFont="1" applyFill="1" applyBorder="1" applyAlignment="1">
      <alignment vertical="center"/>
    </xf>
    <xf numFmtId="0" fontId="20" fillId="12" borderId="33" xfId="0" applyFont="1" applyFill="1" applyBorder="1" applyAlignment="1">
      <alignment vertical="center"/>
    </xf>
    <xf numFmtId="165" fontId="20" fillId="12" borderId="33" xfId="0" applyNumberFormat="1" applyFont="1" applyFill="1" applyBorder="1" applyAlignment="1">
      <alignment vertical="center"/>
    </xf>
    <xf numFmtId="49" fontId="21" fillId="12" borderId="33" xfId="0" applyNumberFormat="1" applyFont="1" applyFill="1" applyBorder="1" applyAlignment="1">
      <alignment vertical="center"/>
    </xf>
    <xf numFmtId="166" fontId="21" fillId="12" borderId="33" xfId="2" applyNumberFormat="1" applyFont="1" applyFill="1" applyBorder="1" applyAlignment="1">
      <alignment vertical="center"/>
    </xf>
    <xf numFmtId="43" fontId="20" fillId="12" borderId="33" xfId="2" applyFont="1" applyFill="1" applyBorder="1" applyAlignment="1">
      <alignment horizontal="left" vertical="center"/>
    </xf>
    <xf numFmtId="43" fontId="20" fillId="12" borderId="33" xfId="2" applyFont="1" applyFill="1" applyBorder="1" applyAlignment="1">
      <alignment horizontal="right" vertical="center"/>
    </xf>
    <xf numFmtId="43" fontId="20" fillId="12" borderId="33" xfId="2" applyFont="1" applyFill="1" applyBorder="1" applyAlignment="1">
      <alignment vertical="center"/>
    </xf>
    <xf numFmtId="41" fontId="20" fillId="12" borderId="33" xfId="0" applyNumberFormat="1" applyFont="1" applyFill="1" applyBorder="1" applyAlignment="1">
      <alignment vertical="center"/>
    </xf>
    <xf numFmtId="49" fontId="20" fillId="12" borderId="33" xfId="0" applyNumberFormat="1" applyFont="1" applyFill="1" applyBorder="1" applyAlignment="1">
      <alignment vertical="center"/>
    </xf>
    <xf numFmtId="164" fontId="20" fillId="12" borderId="33" xfId="0" applyNumberFormat="1" applyFont="1" applyFill="1" applyBorder="1" applyAlignment="1">
      <alignment vertical="center"/>
    </xf>
    <xf numFmtId="164" fontId="21" fillId="12" borderId="33" xfId="0" applyNumberFormat="1" applyFont="1" applyFill="1" applyBorder="1" applyAlignment="1">
      <alignment vertical="center"/>
    </xf>
    <xf numFmtId="164" fontId="106" fillId="0" borderId="0" xfId="0" applyNumberFormat="1" applyFont="1" applyAlignment="1">
      <alignment vertical="center" wrapText="1"/>
    </xf>
    <xf numFmtId="43" fontId="108" fillId="0" borderId="32" xfId="2" applyFont="1" applyBorder="1"/>
    <xf numFmtId="164" fontId="108" fillId="0" borderId="32" xfId="0" applyNumberFormat="1" applyFont="1" applyBorder="1"/>
    <xf numFmtId="164" fontId="109" fillId="0" borderId="0" xfId="0" applyNumberFormat="1" applyFont="1"/>
    <xf numFmtId="0" fontId="111" fillId="0" borderId="0" xfId="0" applyFont="1"/>
    <xf numFmtId="0" fontId="110" fillId="0" borderId="0" xfId="0" applyFont="1" applyAlignment="1">
      <alignment horizontal="center" wrapText="1"/>
    </xf>
    <xf numFmtId="0" fontId="5" fillId="12" borderId="0" xfId="0" quotePrefix="1" applyFont="1" applyFill="1" applyAlignment="1">
      <alignment vertical="center"/>
    </xf>
    <xf numFmtId="0" fontId="17" fillId="9" borderId="0" xfId="0" quotePrefix="1" applyFont="1" applyFill="1" applyAlignment="1">
      <alignment vertical="center"/>
    </xf>
    <xf numFmtId="0" fontId="78" fillId="0" borderId="0" xfId="0" applyFont="1" applyAlignment="1">
      <alignment vertical="center"/>
    </xf>
    <xf numFmtId="0" fontId="70" fillId="9" borderId="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quotePrefix="1" applyNumberFormat="1" applyFont="1" applyAlignment="1">
      <alignment vertical="center"/>
    </xf>
    <xf numFmtId="0" fontId="4" fillId="12" borderId="38" xfId="0" applyFont="1" applyFill="1" applyBorder="1" applyAlignment="1">
      <alignment vertical="center"/>
    </xf>
    <xf numFmtId="0" fontId="4" fillId="12" borderId="39" xfId="0" applyFont="1" applyFill="1" applyBorder="1" applyAlignment="1">
      <alignment vertical="center"/>
    </xf>
    <xf numFmtId="0" fontId="4" fillId="12" borderId="40" xfId="0" applyFont="1" applyFill="1" applyBorder="1" applyAlignment="1">
      <alignment vertical="center"/>
    </xf>
    <xf numFmtId="0" fontId="19" fillId="10" borderId="41" xfId="0" applyFont="1" applyFill="1" applyBorder="1" applyAlignment="1">
      <alignment vertical="center"/>
    </xf>
    <xf numFmtId="0" fontId="16" fillId="10" borderId="41" xfId="0" applyFont="1" applyFill="1" applyBorder="1" applyAlignment="1">
      <alignment vertical="center"/>
    </xf>
    <xf numFmtId="0" fontId="101" fillId="0" borderId="0" xfId="0" applyFont="1" applyAlignment="1">
      <alignment horizontal="right" indent="1"/>
    </xf>
    <xf numFmtId="14" fontId="101" fillId="0" borderId="32" xfId="0" applyNumberFormat="1" applyFont="1" applyBorder="1" applyAlignment="1">
      <alignment horizontal="left" vertical="center"/>
    </xf>
    <xf numFmtId="0" fontId="86" fillId="9" borderId="0" xfId="0" applyFont="1" applyFill="1" applyAlignment="1">
      <alignment horizontal="left" vertical="center"/>
    </xf>
    <xf numFmtId="164" fontId="3" fillId="13" borderId="0" xfId="0" applyNumberFormat="1" applyFont="1" applyFill="1"/>
    <xf numFmtId="164" fontId="47" fillId="13" borderId="0" xfId="0" applyNumberFormat="1" applyFont="1" applyFill="1" applyAlignment="1">
      <alignment vertical="center"/>
    </xf>
    <xf numFmtId="164" fontId="14" fillId="13" borderId="0" xfId="0" applyNumberFormat="1" applyFont="1" applyFill="1" applyAlignment="1">
      <alignment vertical="top"/>
    </xf>
    <xf numFmtId="164" fontId="5" fillId="13" borderId="0" xfId="0" applyNumberFormat="1" applyFont="1" applyFill="1"/>
    <xf numFmtId="164" fontId="7" fillId="13" borderId="0" xfId="0" applyNumberFormat="1" applyFont="1" applyFill="1" applyAlignment="1">
      <alignment vertical="center"/>
    </xf>
    <xf numFmtId="164" fontId="5" fillId="13" borderId="0" xfId="0" applyNumberFormat="1" applyFont="1" applyFill="1" applyAlignment="1">
      <alignment vertical="center"/>
    </xf>
    <xf numFmtId="164" fontId="47" fillId="13" borderId="0" xfId="0" applyNumberFormat="1" applyFont="1" applyFill="1"/>
    <xf numFmtId="165" fontId="89" fillId="0" borderId="42" xfId="0" applyNumberFormat="1" applyFont="1" applyBorder="1" applyAlignment="1" applyProtection="1">
      <alignment vertical="center"/>
      <protection locked="0"/>
    </xf>
    <xf numFmtId="164" fontId="124" fillId="0" borderId="0" xfId="0" applyNumberFormat="1" applyFont="1" applyAlignment="1">
      <alignment vertical="top" wrapText="1"/>
    </xf>
    <xf numFmtId="22" fontId="125" fillId="0" borderId="0" xfId="0" applyNumberFormat="1" applyFont="1" applyAlignment="1">
      <alignment horizontal="left"/>
    </xf>
    <xf numFmtId="164" fontId="88" fillId="0" borderId="0" xfId="0" applyNumberFormat="1" applyFont="1"/>
    <xf numFmtId="14" fontId="88" fillId="0" borderId="0" xfId="0" applyNumberFormat="1" applyFont="1"/>
    <xf numFmtId="0" fontId="126" fillId="12" borderId="0" xfId="1" applyFont="1" applyFill="1" applyAlignment="1">
      <alignment horizontal="left" vertical="center"/>
    </xf>
    <xf numFmtId="0" fontId="75" fillId="9" borderId="0" xfId="1" applyFont="1" applyFill="1" applyBorder="1" applyAlignment="1">
      <alignment horizontal="left" vertical="center"/>
    </xf>
    <xf numFmtId="0" fontId="107" fillId="12" borderId="0" xfId="1" applyFont="1" applyFill="1" applyBorder="1" applyAlignment="1">
      <alignment horizontal="left" vertical="center"/>
    </xf>
    <xf numFmtId="0" fontId="75" fillId="12" borderId="0" xfId="1" applyFont="1" applyFill="1" applyBorder="1" applyAlignment="1">
      <alignment horizontal="left" vertical="center"/>
    </xf>
    <xf numFmtId="0" fontId="75" fillId="11" borderId="0" xfId="1" applyFont="1" applyFill="1" applyBorder="1" applyAlignment="1">
      <alignment horizontal="left" vertical="center"/>
    </xf>
    <xf numFmtId="0" fontId="126" fillId="12" borderId="0" xfId="1" applyFont="1" applyFill="1" applyAlignment="1">
      <alignment horizontal="left"/>
    </xf>
    <xf numFmtId="0" fontId="74" fillId="16" borderId="34" xfId="0" applyFont="1" applyFill="1" applyBorder="1" applyAlignment="1">
      <alignment horizontal="center" vertical="center"/>
    </xf>
    <xf numFmtId="0" fontId="74" fillId="16" borderId="35" xfId="0" applyFont="1" applyFill="1" applyBorder="1" applyAlignment="1">
      <alignment horizontal="center" vertical="center"/>
    </xf>
    <xf numFmtId="0" fontId="74" fillId="16" borderId="36" xfId="0" applyFont="1" applyFill="1" applyBorder="1" applyAlignment="1">
      <alignment horizontal="center" vertical="center"/>
    </xf>
    <xf numFmtId="0" fontId="107" fillId="10" borderId="0" xfId="1" applyFont="1" applyFill="1" applyBorder="1" applyAlignment="1">
      <alignment horizontal="left" vertical="center"/>
    </xf>
    <xf numFmtId="0" fontId="1" fillId="13" borderId="33" xfId="1" applyFill="1" applyBorder="1" applyAlignment="1" applyProtection="1">
      <alignment horizontal="left" vertical="center"/>
      <protection locked="0"/>
    </xf>
    <xf numFmtId="14" fontId="112" fillId="13" borderId="33" xfId="1" applyNumberFormat="1" applyFont="1" applyFill="1" applyBorder="1" applyAlignment="1" applyProtection="1">
      <alignment horizontal="left" vertical="center"/>
      <protection locked="0"/>
    </xf>
    <xf numFmtId="0" fontId="92" fillId="13" borderId="37" xfId="0" applyFont="1" applyFill="1" applyBorder="1" applyAlignment="1" applyProtection="1">
      <alignment horizontal="left" vertical="center"/>
      <protection locked="0"/>
    </xf>
    <xf numFmtId="0" fontId="92" fillId="13" borderId="33" xfId="0" applyFont="1" applyFill="1" applyBorder="1" applyAlignment="1" applyProtection="1">
      <alignment horizontal="left" vertical="center"/>
      <protection locked="0"/>
    </xf>
    <xf numFmtId="0" fontId="11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92" fillId="13" borderId="43" xfId="0" applyFont="1" applyFill="1" applyBorder="1" applyAlignment="1" applyProtection="1">
      <alignment horizontal="left" vertical="center"/>
      <protection locked="0"/>
    </xf>
    <xf numFmtId="0" fontId="123" fillId="13" borderId="33" xfId="1" applyFont="1" applyFill="1" applyBorder="1" applyAlignment="1" applyProtection="1">
      <alignment horizontal="left" vertical="center"/>
      <protection locked="0"/>
    </xf>
    <xf numFmtId="0" fontId="92" fillId="13" borderId="33" xfId="0" quotePrefix="1" applyFont="1" applyFill="1" applyBorder="1" applyAlignment="1" applyProtection="1">
      <alignment horizontal="left" vertical="center"/>
      <protection locked="0"/>
    </xf>
    <xf numFmtId="0" fontId="5" fillId="10" borderId="0" xfId="0" applyFont="1" applyFill="1" applyAlignment="1">
      <alignment horizontal="left" vertical="center" wrapText="1"/>
    </xf>
    <xf numFmtId="0" fontId="89" fillId="10" borderId="0" xfId="0" applyFont="1" applyFill="1" applyAlignment="1" applyProtection="1">
      <alignment horizontal="left" vertical="top" wrapText="1"/>
      <protection locked="0"/>
    </xf>
    <xf numFmtId="0" fontId="32" fillId="10" borderId="0" xfId="0" applyFont="1" applyFill="1" applyAlignment="1" applyProtection="1">
      <alignment horizontal="left" vertical="top"/>
      <protection locked="0"/>
    </xf>
    <xf numFmtId="164" fontId="26" fillId="4" borderId="0" xfId="0" applyNumberFormat="1" applyFont="1" applyFill="1" applyAlignment="1">
      <alignment horizontal="right" vertical="center"/>
    </xf>
    <xf numFmtId="164" fontId="90" fillId="14" borderId="30" xfId="0" applyNumberFormat="1" applyFont="1" applyFill="1" applyBorder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/>
    </xf>
    <xf numFmtId="164" fontId="82" fillId="0" borderId="2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9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5"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F3F5F3"/>
      <color rgb="FFC2C7C9"/>
      <color rgb="FFF3FAF3"/>
      <color rgb="FFDFE1DF"/>
      <color rgb="FF0A5EB2"/>
      <color rgb="FF003660"/>
      <color rgb="FF7DCEF1"/>
      <color rgb="FF006F79"/>
      <color rgb="FF878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9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10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32925</xdr:colOff>
      <xdr:row>4</xdr:row>
      <xdr:rowOff>28224</xdr:rowOff>
    </xdr:from>
    <xdr:to>
      <xdr:col>0</xdr:col>
      <xdr:colOff>762779</xdr:colOff>
      <xdr:row>4</xdr:row>
      <xdr:rowOff>370066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EDDD79-B83A-528E-8D8B-0E686D199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25" y="968965"/>
          <a:ext cx="729854" cy="338667"/>
        </a:xfrm>
        <a:prstGeom prst="rect">
          <a:avLst/>
        </a:prstGeom>
      </xdr:spPr>
    </xdr:pic>
    <xdr:clientData/>
  </xdr:twoCellAnchor>
  <xdr:twoCellAnchor editAs="oneCell">
    <xdr:from>
      <xdr:col>1</xdr:col>
      <xdr:colOff>10582</xdr:colOff>
      <xdr:row>1</xdr:row>
      <xdr:rowOff>1</xdr:rowOff>
    </xdr:from>
    <xdr:to>
      <xdr:col>19</xdr:col>
      <xdr:colOff>26458</xdr:colOff>
      <xdr:row>6</xdr:row>
      <xdr:rowOff>276049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5AC2FD-E736-D871-448E-FE463202B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915" y="1"/>
          <a:ext cx="8583085" cy="1890008"/>
        </a:xfrm>
        <a:prstGeom prst="rect">
          <a:avLst/>
        </a:prstGeom>
        <a:noFill/>
        <a:ln w="15875">
          <a:solidFill>
            <a:schemeClr val="tx2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526811</xdr:colOff>
      <xdr:row>1</xdr:row>
      <xdr:rowOff>336550</xdr:rowOff>
    </xdr:from>
    <xdr:to>
      <xdr:col>20</xdr:col>
      <xdr:colOff>403909</xdr:colOff>
      <xdr:row>4</xdr:row>
      <xdr:rowOff>2292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64327A3A-D757-CEBC-B9C9-C6F5B119E878}"/>
            </a:ext>
          </a:extLst>
        </xdr:cNvPr>
        <xdr:cNvGrpSpPr/>
      </xdr:nvGrpSpPr>
      <xdr:grpSpPr>
        <a:xfrm>
          <a:off x="9661286" y="403225"/>
          <a:ext cx="1601123" cy="951617"/>
          <a:chOff x="9261589" y="402402"/>
          <a:chExt cx="1532801" cy="945149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D1823143-1C4B-4FB5-96CD-3767097604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828" y="402402"/>
            <a:ext cx="1532562" cy="457999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F61C28F3-4418-4C0A-F8F6-0295307AAD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589" y="948798"/>
            <a:ext cx="1530585" cy="39875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37632</xdr:colOff>
      <xdr:row>3</xdr:row>
      <xdr:rowOff>37635</xdr:rowOff>
    </xdr:from>
    <xdr:to>
      <xdr:col>0</xdr:col>
      <xdr:colOff>770661</xdr:colOff>
      <xdr:row>3</xdr:row>
      <xdr:rowOff>373127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89982D-4B47-4E39-833E-337DADCBA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2" y="978376"/>
          <a:ext cx="729854" cy="338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8489950</xdr:colOff>
      <xdr:row>1</xdr:row>
      <xdr:rowOff>393700</xdr:rowOff>
    </xdr:from>
    <xdr:to>
      <xdr:col>5</xdr:col>
      <xdr:colOff>10017809</xdr:colOff>
      <xdr:row>2</xdr:row>
      <xdr:rowOff>257504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1C7230-627F-46AF-9E01-0D3F52C93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8400" y="457200"/>
          <a:ext cx="1527859" cy="457529"/>
        </a:xfrm>
        <a:prstGeom prst="rect">
          <a:avLst/>
        </a:prstGeom>
      </xdr:spPr>
    </xdr:pic>
    <xdr:clientData/>
  </xdr:twoCellAnchor>
  <xdr:twoCellAnchor>
    <xdr:from>
      <xdr:col>5</xdr:col>
      <xdr:colOff>8492067</xdr:colOff>
      <xdr:row>1</xdr:row>
      <xdr:rowOff>391348</xdr:rowOff>
    </xdr:from>
    <xdr:to>
      <xdr:col>5</xdr:col>
      <xdr:colOff>10024868</xdr:colOff>
      <xdr:row>4</xdr:row>
      <xdr:rowOff>57090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C105070-DAD7-48E7-9B57-DFDC48E7C8D0}"/>
            </a:ext>
          </a:extLst>
        </xdr:cNvPr>
        <xdr:cNvGrpSpPr/>
      </xdr:nvGrpSpPr>
      <xdr:grpSpPr>
        <a:xfrm>
          <a:off x="11468630" y="458023"/>
          <a:ext cx="1532801" cy="951617"/>
          <a:chOff x="9261589" y="402402"/>
          <a:chExt cx="1532801" cy="94514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370486C-6B66-BB54-C5E8-441C78E3DC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828" y="402402"/>
            <a:ext cx="1532562" cy="45799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C276869-BB6F-655F-2D8A-67600FE698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589" y="948798"/>
            <a:ext cx="1530585" cy="39875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37632</xdr:colOff>
      <xdr:row>3</xdr:row>
      <xdr:rowOff>47030</xdr:rowOff>
    </xdr:from>
    <xdr:to>
      <xdr:col>0</xdr:col>
      <xdr:colOff>770661</xdr:colOff>
      <xdr:row>3</xdr:row>
      <xdr:rowOff>388872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C03258-BF87-4AA8-A745-E94D8D322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2" y="987771"/>
          <a:ext cx="729854" cy="338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1514593</xdr:colOff>
      <xdr:row>1</xdr:row>
      <xdr:rowOff>127000</xdr:rowOff>
    </xdr:from>
    <xdr:to>
      <xdr:col>10</xdr:col>
      <xdr:colOff>799023</xdr:colOff>
      <xdr:row>3</xdr:row>
      <xdr:rowOff>197260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5E64263-7052-462C-ADE6-F5DAB616225D}"/>
            </a:ext>
          </a:extLst>
        </xdr:cNvPr>
        <xdr:cNvGrpSpPr/>
      </xdr:nvGrpSpPr>
      <xdr:grpSpPr>
        <a:xfrm>
          <a:off x="14178081" y="193675"/>
          <a:ext cx="1641867" cy="946560"/>
          <a:chOff x="9261589" y="402402"/>
          <a:chExt cx="1532801" cy="945149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6B75C6-20B6-542B-5739-8ED34BC482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828" y="402402"/>
            <a:ext cx="1532562" cy="457999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71D5606F-0A2B-7A7E-12D4-80C5018D02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589" y="948798"/>
            <a:ext cx="1530585" cy="39875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37630</xdr:colOff>
      <xdr:row>3</xdr:row>
      <xdr:rowOff>42335</xdr:rowOff>
    </xdr:from>
    <xdr:to>
      <xdr:col>0</xdr:col>
      <xdr:colOff>773834</xdr:colOff>
      <xdr:row>3</xdr:row>
      <xdr:rowOff>381002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04B26A-E5AA-452E-9D8C-384898F9A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0" y="983076"/>
          <a:ext cx="729854" cy="338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489185</xdr:colOff>
      <xdr:row>1</xdr:row>
      <xdr:rowOff>75259</xdr:rowOff>
    </xdr:from>
    <xdr:to>
      <xdr:col>21</xdr:col>
      <xdr:colOff>1382890</xdr:colOff>
      <xdr:row>2</xdr:row>
      <xdr:rowOff>131704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48C367A-F864-4C01-96BE-71F55BB9AFA0}"/>
            </a:ext>
          </a:extLst>
        </xdr:cNvPr>
        <xdr:cNvGrpSpPr/>
      </xdr:nvGrpSpPr>
      <xdr:grpSpPr>
        <a:xfrm>
          <a:off x="10909535" y="141934"/>
          <a:ext cx="893705" cy="656520"/>
          <a:chOff x="9261589" y="402402"/>
          <a:chExt cx="1532801" cy="94514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B6CCAD7-1C02-7941-A42A-8E3C405D6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828" y="402402"/>
            <a:ext cx="1532562" cy="45799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9C58905-F799-012C-FF22-6E8D97C7FD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589" y="948798"/>
            <a:ext cx="1530585" cy="39875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37632</xdr:colOff>
      <xdr:row>3</xdr:row>
      <xdr:rowOff>47040</xdr:rowOff>
    </xdr:from>
    <xdr:to>
      <xdr:col>0</xdr:col>
      <xdr:colOff>770661</xdr:colOff>
      <xdr:row>3</xdr:row>
      <xdr:rowOff>388882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C59A0E-DEE6-404A-A3F0-A6D05958A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2" y="987781"/>
          <a:ext cx="729854" cy="338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230483</xdr:colOff>
      <xdr:row>1</xdr:row>
      <xdr:rowOff>155690</xdr:rowOff>
    </xdr:from>
    <xdr:to>
      <xdr:col>12</xdr:col>
      <xdr:colOff>13506</xdr:colOff>
      <xdr:row>3</xdr:row>
      <xdr:rowOff>225950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67B8A75-4673-43DF-AC61-595113420E43}"/>
            </a:ext>
          </a:extLst>
        </xdr:cNvPr>
        <xdr:cNvGrpSpPr/>
      </xdr:nvGrpSpPr>
      <xdr:grpSpPr>
        <a:xfrm>
          <a:off x="12379621" y="222365"/>
          <a:ext cx="1621348" cy="946560"/>
          <a:chOff x="9261589" y="402402"/>
          <a:chExt cx="1532801" cy="94514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729E2C6-1B41-97FF-18E4-B3750AC47D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828" y="402402"/>
            <a:ext cx="1532562" cy="45799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4870E01E-FAEF-608F-C03A-D706FC9C02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589" y="948798"/>
            <a:ext cx="1530585" cy="39875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32926</xdr:colOff>
      <xdr:row>3</xdr:row>
      <xdr:rowOff>47040</xdr:rowOff>
    </xdr:from>
    <xdr:to>
      <xdr:col>0</xdr:col>
      <xdr:colOff>762780</xdr:colOff>
      <xdr:row>3</xdr:row>
      <xdr:rowOff>385707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741172-738B-45D1-BA7C-DB74B662F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26" y="987781"/>
          <a:ext cx="729854" cy="338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IOR-Colors">
      <a:dk1>
        <a:sysClr val="windowText" lastClr="000000"/>
      </a:dk1>
      <a:lt1>
        <a:srgbClr val="00B2BA"/>
      </a:lt1>
      <a:dk2>
        <a:srgbClr val="003660"/>
      </a:dk2>
      <a:lt2>
        <a:srgbClr val="4A92E7"/>
      </a:lt2>
      <a:accent1>
        <a:srgbClr val="7DCEF1"/>
      </a:accent1>
      <a:accent2>
        <a:srgbClr val="006F79"/>
      </a:accent2>
      <a:accent3>
        <a:srgbClr val="878A8F"/>
      </a:accent3>
      <a:accent4>
        <a:srgbClr val="DFE1DF"/>
      </a:accent4>
      <a:accent5>
        <a:srgbClr val="C7C9C8"/>
      </a:accent5>
      <a:accent6>
        <a:srgbClr val="F3F5F3"/>
      </a:accent6>
      <a:hlink>
        <a:srgbClr val="4A92E7"/>
      </a:hlink>
      <a:folHlink>
        <a:srgbClr val="00366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earwateranalytics.com/resources/reports/2024-insurance-investment-outsourcing-report/" TargetMode="External"/><Relationship Id="rId3" Type="http://schemas.openxmlformats.org/officeDocument/2006/relationships/hyperlink" Target="mailto:steve@dcsconsult.net" TargetMode="External"/><Relationship Id="rId7" Type="http://schemas.openxmlformats.org/officeDocument/2006/relationships/hyperlink" Target="https://clearwateranalytics.com/resources/reports/trends-in-insurance-asset-management-outsourcing/" TargetMode="External"/><Relationship Id="rId2" Type="http://schemas.openxmlformats.org/officeDocument/2006/relationships/hyperlink" Target="mailto:david.holmes@dcsconsult.net" TargetMode="External"/><Relationship Id="rId1" Type="http://schemas.openxmlformats.org/officeDocument/2006/relationships/hyperlink" Target="mailto:steve@dcsconsult.net" TargetMode="External"/><Relationship Id="rId6" Type="http://schemas.openxmlformats.org/officeDocument/2006/relationships/hyperlink" Target="mailto:david.holmes@dcsconsult.net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learwateranalytics.com/resources/reports/welcome-to-the-2023-edition-of-the-insurance-investment-outsourcing-report-published-by-clearwater-analytic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avid.holmes@dcsconsult.net" TargetMode="External"/><Relationship Id="rId9" Type="http://schemas.openxmlformats.org/officeDocument/2006/relationships/hyperlink" Target="https://clearwateranalytics.com/resources/reports/manager-profile-submission-workbook-2025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teve@dcsconsult.net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steve@dcsconsult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c_am.com/" TargetMode="Externa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mailto:name@abc_a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8126-43C4-4083-A1B1-89D58F3779B4}">
  <sheetPr codeName="Sheet2">
    <pageSetUpPr fitToPage="1"/>
  </sheetPr>
  <dimension ref="A1:AC69"/>
  <sheetViews>
    <sheetView showGridLines="0" tabSelected="1" zoomScale="80" zoomScaleNormal="80" workbookViewId="0">
      <pane ySplit="8" topLeftCell="A18" activePane="bottomLeft" state="frozen"/>
      <selection activeCell="C9" sqref="C9"/>
      <selection pane="bottomLeft" activeCell="A52" sqref="A52"/>
    </sheetView>
  </sheetViews>
  <sheetFormatPr defaultColWidth="8" defaultRowHeight="17.399999999999999" x14ac:dyDescent="0.55000000000000004"/>
  <cols>
    <col min="1" max="1" width="10.5703125" style="3" customWidth="1"/>
    <col min="2" max="2" width="3.5703125" style="3" customWidth="1"/>
    <col min="3" max="3" width="3.234375" style="5" customWidth="1"/>
    <col min="4" max="4" width="3.234375" style="27" customWidth="1"/>
    <col min="5" max="5" width="3.80859375" style="5" customWidth="1"/>
    <col min="6" max="8" width="3.234375" style="3" customWidth="1"/>
    <col min="9" max="13" width="8" style="3"/>
    <col min="14" max="14" width="11.42578125" style="3" customWidth="1"/>
    <col min="15" max="15" width="8" style="3"/>
    <col min="16" max="16" width="5.42578125" style="3" customWidth="1"/>
    <col min="17" max="18" width="8" style="3"/>
    <col min="19" max="19" width="7.90234375" style="3" customWidth="1"/>
    <col min="20" max="20" width="8" style="3"/>
    <col min="21" max="21" width="11.76171875" style="3" customWidth="1"/>
    <col min="22" max="22" width="16.42578125" style="3" customWidth="1"/>
    <col min="23" max="23" width="3.5703125" style="3" customWidth="1"/>
    <col min="24" max="27" width="8" style="3"/>
    <col min="28" max="28" width="15.42578125" style="3" bestFit="1" customWidth="1"/>
    <col min="29" max="29" width="31.42578125" style="3" customWidth="1"/>
    <col min="30" max="16384" width="8" style="3"/>
  </cols>
  <sheetData>
    <row r="1" spans="1:26" ht="5.05" customHeight="1" x14ac:dyDescent="0.55000000000000004"/>
    <row r="2" spans="1:26" ht="5.25" customHeight="1" x14ac:dyDescent="0.5">
      <c r="B2" s="39"/>
      <c r="C2" s="28"/>
      <c r="D2" s="28"/>
      <c r="E2" s="1"/>
      <c r="T2" s="97"/>
      <c r="U2" s="97"/>
      <c r="V2" s="97"/>
      <c r="W2" s="492"/>
    </row>
    <row r="3" spans="1:26" s="29" customFormat="1" ht="47.25" customHeight="1" x14ac:dyDescent="0.85">
      <c r="A3" s="484"/>
      <c r="C3" s="63"/>
      <c r="T3" s="97"/>
      <c r="U3" s="97"/>
      <c r="V3" s="97"/>
      <c r="W3" s="492"/>
    </row>
    <row r="4" spans="1:26" s="29" customFormat="1" ht="22" customHeight="1" x14ac:dyDescent="1">
      <c r="A4" s="483"/>
      <c r="C4" s="49"/>
      <c r="T4" s="97"/>
      <c r="U4" s="97"/>
      <c r="V4" s="97"/>
      <c r="W4" s="492"/>
    </row>
    <row r="5" spans="1:26" s="29" customFormat="1" ht="31.5" customHeight="1" x14ac:dyDescent="0.8">
      <c r="C5" s="49"/>
      <c r="T5" s="97"/>
      <c r="U5" s="97"/>
      <c r="V5" s="97"/>
      <c r="W5" s="492"/>
    </row>
    <row r="6" spans="1:26" s="36" customFormat="1" ht="22" customHeight="1" x14ac:dyDescent="0.75">
      <c r="C6" s="52"/>
      <c r="T6" s="97"/>
      <c r="U6" s="97"/>
      <c r="V6" s="97"/>
      <c r="W6" s="492"/>
    </row>
    <row r="7" spans="1:26" s="36" customFormat="1" ht="22.5" customHeight="1" thickBot="1" x14ac:dyDescent="0.8">
      <c r="C7" s="52"/>
      <c r="D7" s="47"/>
      <c r="T7" s="493"/>
      <c r="U7" s="493"/>
      <c r="V7" s="493"/>
      <c r="W7" s="494"/>
    </row>
    <row r="8" spans="1:26" s="56" customFormat="1" ht="27" customHeight="1" thickTop="1" thickBot="1" x14ac:dyDescent="0.5">
      <c r="B8" s="60"/>
      <c r="C8" s="70" t="s">
        <v>428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2"/>
      <c r="X8" s="55"/>
      <c r="Y8" s="55"/>
      <c r="Z8" s="55"/>
    </row>
    <row r="9" spans="1:26" s="2" customFormat="1" ht="20.25" customHeight="1" x14ac:dyDescent="0.45">
      <c r="A9" s="68"/>
      <c r="B9" s="98"/>
      <c r="C9" s="97"/>
      <c r="D9" s="99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100"/>
      <c r="X9" s="6"/>
    </row>
    <row r="10" spans="1:26" s="2" customFormat="1" ht="22" customHeight="1" thickBot="1" x14ac:dyDescent="0.55000000000000004">
      <c r="A10" s="68"/>
      <c r="B10" s="98"/>
      <c r="C10" s="101" t="s">
        <v>424</v>
      </c>
      <c r="D10" s="102"/>
      <c r="E10" s="103"/>
      <c r="F10" s="103"/>
      <c r="G10" s="103"/>
      <c r="H10" s="104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0"/>
      <c r="X10" s="6"/>
      <c r="Z10" s="1"/>
    </row>
    <row r="11" spans="1:26" s="2" customFormat="1" ht="10" customHeight="1" x14ac:dyDescent="0.5">
      <c r="A11" s="68"/>
      <c r="B11" s="98"/>
      <c r="C11" s="106"/>
      <c r="D11" s="106"/>
      <c r="E11" s="97"/>
      <c r="F11" s="97"/>
      <c r="G11" s="97"/>
      <c r="H11" s="10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00"/>
      <c r="X11" s="6"/>
      <c r="Z11" s="1"/>
    </row>
    <row r="12" spans="1:26" s="2" customFormat="1" ht="22" customHeight="1" x14ac:dyDescent="0.5">
      <c r="A12" s="68"/>
      <c r="B12" s="98"/>
      <c r="C12" s="105"/>
      <c r="D12" s="106"/>
      <c r="E12" s="107" t="s">
        <v>404</v>
      </c>
      <c r="F12" s="107"/>
      <c r="G12" s="107"/>
      <c r="H12" s="10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00"/>
      <c r="X12" s="6"/>
      <c r="Z12" s="1"/>
    </row>
    <row r="13" spans="1:26" s="2" customFormat="1" ht="22" customHeight="1" x14ac:dyDescent="0.5">
      <c r="A13" s="68"/>
      <c r="B13" s="98"/>
      <c r="C13" s="105"/>
      <c r="D13" s="106"/>
      <c r="E13" s="107"/>
      <c r="F13" s="107" t="s">
        <v>405</v>
      </c>
      <c r="G13" s="107"/>
      <c r="H13" s="10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100"/>
      <c r="X13" s="6"/>
      <c r="Z13" s="1"/>
    </row>
    <row r="14" spans="1:26" s="2" customFormat="1" ht="10" customHeight="1" x14ac:dyDescent="0.5">
      <c r="A14" s="68"/>
      <c r="B14" s="98"/>
      <c r="C14" s="105"/>
      <c r="D14" s="106"/>
      <c r="E14" s="107"/>
      <c r="F14" s="107"/>
      <c r="G14" s="107"/>
      <c r="H14" s="10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100"/>
      <c r="X14" s="6"/>
      <c r="Z14" s="1"/>
    </row>
    <row r="15" spans="1:26" s="2" customFormat="1" ht="22" customHeight="1" x14ac:dyDescent="0.45">
      <c r="A15" s="68"/>
      <c r="B15" s="98"/>
      <c r="C15" s="105"/>
      <c r="D15" s="106"/>
      <c r="E15" s="107" t="s">
        <v>425</v>
      </c>
      <c r="F15" s="97"/>
      <c r="G15" s="97"/>
      <c r="H15" s="107"/>
      <c r="I15" s="97"/>
      <c r="J15" s="97"/>
      <c r="K15" s="97"/>
      <c r="L15" s="97"/>
      <c r="M15" s="97"/>
      <c r="N15" s="108"/>
      <c r="O15" s="97"/>
      <c r="P15" s="97"/>
      <c r="Q15" s="97"/>
      <c r="R15" s="97"/>
      <c r="S15" s="97"/>
      <c r="T15" s="97"/>
      <c r="U15" s="97"/>
      <c r="V15" s="97"/>
      <c r="W15" s="100"/>
      <c r="X15" s="6"/>
    </row>
    <row r="16" spans="1:26" s="2" customFormat="1" ht="22" customHeight="1" x14ac:dyDescent="0.45">
      <c r="A16" s="68"/>
      <c r="B16" s="98"/>
      <c r="C16" s="105"/>
      <c r="D16" s="106"/>
      <c r="E16" s="107"/>
      <c r="F16" s="107" t="s">
        <v>394</v>
      </c>
      <c r="G16" s="97"/>
      <c r="H16" s="10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100"/>
      <c r="X16" s="6"/>
    </row>
    <row r="17" spans="1:29" s="2" customFormat="1" ht="22" customHeight="1" x14ac:dyDescent="0.45">
      <c r="A17" s="68"/>
      <c r="B17" s="98"/>
      <c r="C17" s="105"/>
      <c r="D17" s="106"/>
      <c r="E17" s="107"/>
      <c r="F17" s="107" t="s">
        <v>438</v>
      </c>
      <c r="G17" s="97"/>
      <c r="H17" s="10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100"/>
      <c r="X17" s="6"/>
    </row>
    <row r="18" spans="1:29" s="2" customFormat="1" ht="20.25" customHeight="1" x14ac:dyDescent="0.45">
      <c r="A18" s="68"/>
      <c r="B18" s="98"/>
      <c r="C18" s="105"/>
      <c r="D18" s="106"/>
      <c r="E18" s="107"/>
      <c r="F18" s="107"/>
      <c r="G18" s="97"/>
      <c r="H18" s="10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100"/>
      <c r="X18" s="6"/>
    </row>
    <row r="19" spans="1:29" s="2" customFormat="1" ht="22" customHeight="1" thickBot="1" x14ac:dyDescent="0.5">
      <c r="A19" s="68"/>
      <c r="B19" s="98"/>
      <c r="C19" s="101" t="s">
        <v>116</v>
      </c>
      <c r="D19" s="102"/>
      <c r="E19" s="103"/>
      <c r="F19" s="103"/>
      <c r="G19" s="103"/>
      <c r="H19" s="104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0"/>
      <c r="X19" s="6"/>
    </row>
    <row r="20" spans="1:29" s="2" customFormat="1" ht="10" customHeight="1" x14ac:dyDescent="0.45">
      <c r="A20" s="68"/>
      <c r="B20" s="98"/>
      <c r="C20" s="105"/>
      <c r="D20" s="106"/>
      <c r="E20" s="97"/>
      <c r="F20" s="97"/>
      <c r="G20" s="97"/>
      <c r="H20" s="10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100"/>
      <c r="X20" s="6"/>
    </row>
    <row r="21" spans="1:29" s="2" customFormat="1" ht="22" customHeight="1" x14ac:dyDescent="0.45">
      <c r="A21" s="68"/>
      <c r="B21" s="98"/>
      <c r="C21" s="105"/>
      <c r="D21" s="106"/>
      <c r="E21" s="107" t="s">
        <v>207</v>
      </c>
      <c r="F21" s="107"/>
      <c r="G21" s="97"/>
      <c r="H21" s="10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100"/>
      <c r="X21" s="6"/>
      <c r="AC21" s="54"/>
    </row>
    <row r="22" spans="1:29" s="2" customFormat="1" ht="22" customHeight="1" x14ac:dyDescent="0.45">
      <c r="A22" s="68"/>
      <c r="B22" s="98"/>
      <c r="C22" s="105"/>
      <c r="D22" s="106"/>
      <c r="E22" s="107" t="s">
        <v>372</v>
      </c>
      <c r="F22" s="107"/>
      <c r="G22" s="97"/>
      <c r="H22" s="10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100"/>
      <c r="X22" s="6"/>
      <c r="AC22" s="54"/>
    </row>
    <row r="23" spans="1:29" s="2" customFormat="1" ht="22" customHeight="1" x14ac:dyDescent="0.45">
      <c r="A23" s="68"/>
      <c r="B23" s="98"/>
      <c r="C23" s="105"/>
      <c r="D23" s="106"/>
      <c r="E23" s="107" t="s">
        <v>412</v>
      </c>
      <c r="F23" s="107"/>
      <c r="G23" s="97"/>
      <c r="H23" s="10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100"/>
      <c r="X23" s="6"/>
      <c r="AC23" s="54"/>
    </row>
    <row r="24" spans="1:29" s="2" customFormat="1" ht="20.25" customHeight="1" x14ac:dyDescent="0.45">
      <c r="A24" s="68"/>
      <c r="B24" s="98"/>
      <c r="C24" s="105"/>
      <c r="D24" s="106"/>
      <c r="E24" s="107"/>
      <c r="F24" s="107"/>
      <c r="G24" s="97"/>
      <c r="H24" s="10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100"/>
      <c r="X24" s="6"/>
      <c r="AC24" s="54"/>
    </row>
    <row r="25" spans="1:29" s="2" customFormat="1" ht="22" customHeight="1" thickBot="1" x14ac:dyDescent="0.5">
      <c r="A25" s="68"/>
      <c r="B25" s="98"/>
      <c r="C25" s="101" t="s">
        <v>395</v>
      </c>
      <c r="D25" s="102"/>
      <c r="E25" s="103"/>
      <c r="F25" s="103"/>
      <c r="G25" s="103"/>
      <c r="H25" s="104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0"/>
      <c r="X25" s="6"/>
      <c r="AC25" s="54"/>
    </row>
    <row r="26" spans="1:29" s="2" customFormat="1" ht="10" customHeight="1" x14ac:dyDescent="0.45">
      <c r="A26" s="68"/>
      <c r="B26" s="98"/>
      <c r="C26" s="105"/>
      <c r="D26" s="106"/>
      <c r="E26" s="97"/>
      <c r="F26" s="97"/>
      <c r="G26" s="97"/>
      <c r="H26" s="10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100"/>
      <c r="X26" s="6"/>
      <c r="AC26" s="54"/>
    </row>
    <row r="27" spans="1:29" s="2" customFormat="1" ht="22" customHeight="1" x14ac:dyDescent="0.45">
      <c r="A27" s="68"/>
      <c r="B27" s="98"/>
      <c r="C27" s="105"/>
      <c r="D27" s="106"/>
      <c r="E27" s="485" t="s">
        <v>403</v>
      </c>
      <c r="F27" s="107"/>
      <c r="G27" s="97"/>
      <c r="H27" s="107"/>
      <c r="I27" s="97"/>
      <c r="J27" s="97"/>
      <c r="K27" s="97"/>
      <c r="L27" s="97"/>
      <c r="M27" s="97"/>
      <c r="N27" s="97"/>
      <c r="O27" s="512" t="s">
        <v>426</v>
      </c>
      <c r="P27" s="512"/>
      <c r="Q27" s="512"/>
      <c r="R27" s="97"/>
      <c r="S27" s="97"/>
      <c r="T27" s="97"/>
      <c r="U27" s="97"/>
      <c r="V27" s="97"/>
      <c r="W27" s="100"/>
      <c r="X27" s="6"/>
    </row>
    <row r="28" spans="1:29" s="2" customFormat="1" ht="22" customHeight="1" x14ac:dyDescent="0.45">
      <c r="A28" s="68"/>
      <c r="B28" s="98"/>
      <c r="C28" s="105"/>
      <c r="D28" s="106"/>
      <c r="E28" s="485" t="s">
        <v>401</v>
      </c>
      <c r="F28" s="107"/>
      <c r="G28" s="107"/>
      <c r="H28" s="97"/>
      <c r="I28" s="97"/>
      <c r="J28" s="97"/>
      <c r="K28" s="97"/>
      <c r="L28" s="97"/>
      <c r="M28" s="97"/>
      <c r="N28" s="97"/>
      <c r="O28" s="512" t="s">
        <v>427</v>
      </c>
      <c r="P28" s="512"/>
      <c r="Q28" s="512"/>
      <c r="R28" s="97"/>
      <c r="S28" s="97"/>
      <c r="T28" s="97"/>
      <c r="U28" s="97"/>
      <c r="V28" s="97"/>
      <c r="W28" s="100"/>
      <c r="X28" s="6"/>
    </row>
    <row r="29" spans="1:29" s="2" customFormat="1" ht="22" customHeight="1" x14ac:dyDescent="0.45">
      <c r="A29" s="68"/>
      <c r="B29" s="98"/>
      <c r="C29" s="105"/>
      <c r="D29" s="106"/>
      <c r="E29" s="485" t="s">
        <v>399</v>
      </c>
      <c r="F29" s="107"/>
      <c r="G29" s="97"/>
      <c r="H29" s="10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100"/>
      <c r="X29" s="6"/>
    </row>
    <row r="30" spans="1:29" s="2" customFormat="1" ht="22" customHeight="1" x14ac:dyDescent="0.45">
      <c r="A30" s="68"/>
      <c r="B30" s="98"/>
      <c r="C30" s="105"/>
      <c r="D30" s="106"/>
      <c r="E30" s="485" t="s">
        <v>400</v>
      </c>
      <c r="F30" s="107"/>
      <c r="G30" s="97"/>
      <c r="H30" s="10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100"/>
      <c r="X30" s="6"/>
    </row>
    <row r="31" spans="1:29" s="2" customFormat="1" ht="22" customHeight="1" x14ac:dyDescent="0.45">
      <c r="A31" s="68"/>
      <c r="B31" s="98"/>
      <c r="C31" s="97"/>
      <c r="D31" s="109"/>
      <c r="E31" s="485" t="s">
        <v>402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97"/>
      <c r="R31" s="97"/>
      <c r="S31" s="97"/>
      <c r="T31" s="97"/>
      <c r="U31" s="97"/>
      <c r="V31" s="97"/>
      <c r="W31" s="100"/>
      <c r="X31" s="6"/>
    </row>
    <row r="32" spans="1:29" s="2" customFormat="1" ht="20.25" customHeight="1" thickBot="1" x14ac:dyDescent="0.5">
      <c r="A32" s="68"/>
      <c r="B32" s="98"/>
      <c r="C32" s="97"/>
      <c r="D32" s="109"/>
      <c r="E32" s="107"/>
      <c r="F32" s="107"/>
      <c r="G32" s="10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100"/>
      <c r="X32" s="6"/>
    </row>
    <row r="33" spans="1:24" s="56" customFormat="1" ht="25" customHeight="1" thickBot="1" x14ac:dyDescent="0.5">
      <c r="A33" s="69"/>
      <c r="B33" s="64"/>
      <c r="C33" s="71" t="s">
        <v>170</v>
      </c>
      <c r="D33" s="65"/>
      <c r="E33" s="65"/>
      <c r="F33" s="66"/>
      <c r="G33" s="66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7"/>
      <c r="X33" s="55"/>
    </row>
    <row r="34" spans="1:24" s="2" customFormat="1" ht="20.25" customHeight="1" thickTop="1" x14ac:dyDescent="0.45">
      <c r="A34" s="68"/>
      <c r="B34" s="209"/>
      <c r="C34" s="210"/>
      <c r="D34" s="211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2"/>
      <c r="X34" s="6"/>
    </row>
    <row r="35" spans="1:24" s="2" customFormat="1" ht="22" customHeight="1" x14ac:dyDescent="0.45">
      <c r="A35" s="68"/>
      <c r="B35" s="213"/>
      <c r="C35" s="214"/>
      <c r="D35" s="215" t="s">
        <v>206</v>
      </c>
      <c r="E35" s="214"/>
      <c r="F35" s="216"/>
      <c r="G35" s="216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8"/>
      <c r="X35" s="6"/>
    </row>
    <row r="36" spans="1:24" s="2" customFormat="1" ht="22" customHeight="1" x14ac:dyDescent="0.45">
      <c r="A36" s="68"/>
      <c r="B36" s="213"/>
      <c r="C36" s="214"/>
      <c r="D36" s="217"/>
      <c r="E36" s="219" t="s">
        <v>114</v>
      </c>
      <c r="F36" s="220"/>
      <c r="G36" s="220"/>
      <c r="H36" s="214"/>
      <c r="I36" s="220"/>
      <c r="J36" s="220"/>
      <c r="K36" s="513" t="s">
        <v>182</v>
      </c>
      <c r="L36" s="513"/>
      <c r="M36" s="513"/>
      <c r="N36" s="513"/>
      <c r="O36" s="214"/>
      <c r="P36" s="214"/>
      <c r="Q36" s="214"/>
      <c r="R36" s="214"/>
      <c r="S36" s="214"/>
      <c r="T36" s="214"/>
      <c r="U36" s="214"/>
      <c r="V36" s="214"/>
      <c r="W36" s="221"/>
      <c r="X36" s="6"/>
    </row>
    <row r="37" spans="1:24" s="2" customFormat="1" ht="20.25" customHeight="1" x14ac:dyDescent="0.45">
      <c r="A37" s="68"/>
      <c r="B37" s="213"/>
      <c r="C37" s="214"/>
      <c r="D37" s="217"/>
      <c r="E37" s="220"/>
      <c r="F37" s="220"/>
      <c r="G37" s="220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21"/>
      <c r="X37" s="6"/>
    </row>
    <row r="38" spans="1:24" s="2" customFormat="1" ht="22" customHeight="1" x14ac:dyDescent="0.45">
      <c r="A38" s="68"/>
      <c r="B38" s="213"/>
      <c r="C38" s="214"/>
      <c r="D38" s="215" t="s">
        <v>408</v>
      </c>
      <c r="E38" s="220"/>
      <c r="F38" s="220"/>
      <c r="G38" s="220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21"/>
      <c r="X38" s="6"/>
    </row>
    <row r="39" spans="1:24" s="2" customFormat="1" ht="22" customHeight="1" x14ac:dyDescent="0.45">
      <c r="A39" s="68"/>
      <c r="B39" s="213"/>
      <c r="C39" s="214"/>
      <c r="D39" s="215"/>
      <c r="E39" s="486" t="s">
        <v>409</v>
      </c>
      <c r="F39" s="220"/>
      <c r="G39" s="220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21"/>
      <c r="X39" s="6"/>
    </row>
    <row r="40" spans="1:24" s="2" customFormat="1" ht="22" customHeight="1" x14ac:dyDescent="0.45">
      <c r="A40" s="68"/>
      <c r="B40" s="213"/>
      <c r="C40" s="214"/>
      <c r="D40" s="217"/>
      <c r="E40" s="486" t="s">
        <v>413</v>
      </c>
      <c r="F40" s="220"/>
      <c r="G40" s="220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21"/>
      <c r="X40" s="6"/>
    </row>
    <row r="41" spans="1:24" s="2" customFormat="1" ht="22" customHeight="1" x14ac:dyDescent="0.45">
      <c r="A41" s="68"/>
      <c r="B41" s="213"/>
      <c r="C41" s="214"/>
      <c r="D41" s="217"/>
      <c r="E41" s="486" t="s">
        <v>406</v>
      </c>
      <c r="F41" s="220"/>
      <c r="G41" s="220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21"/>
      <c r="X41" s="6"/>
    </row>
    <row r="42" spans="1:24" s="2" customFormat="1" ht="22" customHeight="1" x14ac:dyDescent="0.45">
      <c r="A42" s="68"/>
      <c r="B42" s="213"/>
      <c r="C42" s="214"/>
      <c r="D42" s="217"/>
      <c r="E42" s="486" t="s">
        <v>407</v>
      </c>
      <c r="F42" s="220"/>
      <c r="G42" s="220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21"/>
      <c r="X42" s="6"/>
    </row>
    <row r="43" spans="1:24" s="2" customFormat="1" ht="20.25" customHeight="1" thickBot="1" x14ac:dyDescent="0.5">
      <c r="A43" s="68"/>
      <c r="B43" s="213"/>
      <c r="C43" s="214"/>
      <c r="D43" s="217"/>
      <c r="E43" s="219"/>
      <c r="F43" s="220"/>
      <c r="G43" s="220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21"/>
      <c r="X43" s="6"/>
    </row>
    <row r="44" spans="1:24" s="490" customFormat="1" ht="22" customHeight="1" thickTop="1" thickBot="1" x14ac:dyDescent="0.5">
      <c r="A44" s="487"/>
      <c r="B44" s="488"/>
      <c r="C44" s="518" t="s">
        <v>410</v>
      </c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20"/>
      <c r="W44" s="218"/>
      <c r="X44" s="489"/>
    </row>
    <row r="45" spans="1:24" s="2" customFormat="1" ht="20.25" customHeight="1" thickTop="1" thickBot="1" x14ac:dyDescent="0.5">
      <c r="A45" s="68"/>
      <c r="B45" s="222"/>
      <c r="C45" s="223"/>
      <c r="D45" s="224"/>
      <c r="E45" s="225"/>
      <c r="F45" s="225"/>
      <c r="G45" s="225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6"/>
      <c r="X45" s="6"/>
    </row>
    <row r="46" spans="1:24" s="2" customFormat="1" ht="20.25" customHeight="1" thickTop="1" x14ac:dyDescent="0.45">
      <c r="A46" s="68"/>
      <c r="B46" s="98"/>
      <c r="C46" s="97"/>
      <c r="D46" s="109"/>
      <c r="E46" s="107"/>
      <c r="F46" s="107"/>
      <c r="G46" s="10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100"/>
      <c r="X46" s="6"/>
    </row>
    <row r="47" spans="1:24" s="2" customFormat="1" ht="20.25" customHeight="1" thickBot="1" x14ac:dyDescent="0.5">
      <c r="A47" s="68"/>
      <c r="B47" s="110"/>
      <c r="C47" s="101" t="s">
        <v>192</v>
      </c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3"/>
      <c r="X47" s="6"/>
    </row>
    <row r="48" spans="1:24" s="2" customFormat="1" ht="10" customHeight="1" x14ac:dyDescent="0.45">
      <c r="A48" s="68"/>
      <c r="B48" s="98"/>
      <c r="C48" s="114"/>
      <c r="D48" s="99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100"/>
      <c r="X48" s="6"/>
    </row>
    <row r="49" spans="1:24" s="2" customFormat="1" ht="20.25" customHeight="1" x14ac:dyDescent="0.45">
      <c r="A49" s="68"/>
      <c r="B49" s="98"/>
      <c r="C49" s="114"/>
      <c r="D49" s="109"/>
      <c r="E49" s="105" t="s">
        <v>393</v>
      </c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15"/>
      <c r="X49" s="6"/>
    </row>
    <row r="50" spans="1:24" s="2" customFormat="1" ht="20.25" customHeight="1" x14ac:dyDescent="0.45">
      <c r="A50" s="68"/>
      <c r="B50" s="98"/>
      <c r="C50" s="114"/>
      <c r="D50" s="109"/>
      <c r="E50" s="97" t="s">
        <v>374</v>
      </c>
      <c r="F50" s="107"/>
      <c r="G50" s="10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100"/>
      <c r="X50" s="6"/>
    </row>
    <row r="51" spans="1:24" s="2" customFormat="1" ht="20.25" customHeight="1" x14ac:dyDescent="0.45">
      <c r="A51" s="68"/>
      <c r="B51" s="98"/>
      <c r="C51" s="114"/>
      <c r="D51" s="109"/>
      <c r="E51" s="97"/>
      <c r="F51" s="107" t="s">
        <v>375</v>
      </c>
      <c r="G51" s="107"/>
      <c r="H51" s="97"/>
      <c r="I51" s="97"/>
      <c r="J51" s="107"/>
      <c r="K51" s="514" t="s">
        <v>371</v>
      </c>
      <c r="L51" s="515"/>
      <c r="M51" s="515"/>
      <c r="N51" s="515"/>
      <c r="O51" s="97"/>
      <c r="P51" s="97"/>
      <c r="Q51" s="97"/>
      <c r="R51" s="97"/>
      <c r="S51" s="97"/>
      <c r="T51" s="97"/>
      <c r="U51" s="97"/>
      <c r="V51" s="97"/>
      <c r="W51" s="100"/>
      <c r="X51" s="6"/>
    </row>
    <row r="52" spans="1:24" s="2" customFormat="1" ht="20.25" customHeight="1" x14ac:dyDescent="0.45">
      <c r="A52" s="68"/>
      <c r="B52" s="98"/>
      <c r="C52" s="114"/>
      <c r="D52" s="109"/>
      <c r="E52" s="97"/>
      <c r="F52" s="107"/>
      <c r="G52" s="107"/>
      <c r="H52" s="97"/>
      <c r="I52" s="97"/>
      <c r="J52" s="107"/>
      <c r="K52" s="116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100"/>
      <c r="X52" s="6"/>
    </row>
    <row r="53" spans="1:24" s="2" customFormat="1" ht="20.25" customHeight="1" x14ac:dyDescent="0.45">
      <c r="A53" s="68"/>
      <c r="B53" s="98"/>
      <c r="C53" s="114"/>
      <c r="D53" s="109"/>
      <c r="E53" s="97" t="s">
        <v>434</v>
      </c>
      <c r="F53" s="117"/>
      <c r="G53" s="10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100"/>
      <c r="X53" s="6"/>
    </row>
    <row r="54" spans="1:24" s="2" customFormat="1" ht="20.25" customHeight="1" x14ac:dyDescent="0.45">
      <c r="A54" s="68"/>
      <c r="B54" s="98"/>
      <c r="C54" s="114"/>
      <c r="D54" s="109"/>
      <c r="E54" s="107" t="s">
        <v>115</v>
      </c>
      <c r="F54" s="107"/>
      <c r="G54" s="117"/>
      <c r="H54" s="10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100"/>
      <c r="X54" s="6"/>
    </row>
    <row r="55" spans="1:24" s="2" customFormat="1" ht="20.25" customHeight="1" x14ac:dyDescent="0.45">
      <c r="A55" s="68"/>
      <c r="B55" s="98"/>
      <c r="C55" s="114"/>
      <c r="D55" s="109"/>
      <c r="E55" s="107"/>
      <c r="F55" s="107"/>
      <c r="G55" s="117"/>
      <c r="H55" s="10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100"/>
      <c r="X55" s="6"/>
    </row>
    <row r="56" spans="1:24" ht="20.25" customHeight="1" thickBot="1" x14ac:dyDescent="0.6">
      <c r="B56" s="110"/>
      <c r="C56" s="101" t="s">
        <v>193</v>
      </c>
      <c r="D56" s="12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3"/>
    </row>
    <row r="57" spans="1:24" ht="10" customHeight="1" x14ac:dyDescent="0.45">
      <c r="B57" s="98"/>
      <c r="C57" s="114"/>
      <c r="D57" s="99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100"/>
    </row>
    <row r="58" spans="1:24" ht="20.25" customHeight="1" x14ac:dyDescent="0.6">
      <c r="B58" s="110"/>
      <c r="C58" s="119"/>
      <c r="D58" s="118"/>
      <c r="E58" s="122" t="s">
        <v>376</v>
      </c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517" t="s">
        <v>198</v>
      </c>
      <c r="S58" s="517"/>
      <c r="T58" s="517"/>
      <c r="U58" s="517"/>
      <c r="V58" s="120"/>
      <c r="W58" s="113"/>
    </row>
    <row r="59" spans="1:24" ht="20.25" customHeight="1" thickBot="1" x14ac:dyDescent="0.65">
      <c r="B59" s="110"/>
      <c r="C59" s="119"/>
      <c r="D59" s="123"/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13"/>
    </row>
    <row r="60" spans="1:24" ht="25" customHeight="1" thickBot="1" x14ac:dyDescent="0.5">
      <c r="B60" s="58"/>
      <c r="C60" s="72" t="s">
        <v>195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9"/>
    </row>
    <row r="61" spans="1:24" ht="20.25" customHeight="1" x14ac:dyDescent="0.55000000000000004">
      <c r="B61" s="74"/>
      <c r="C61" s="77"/>
      <c r="D61" s="81"/>
      <c r="E61" s="77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5"/>
    </row>
    <row r="62" spans="1:24" s="4" customFormat="1" ht="20.25" customHeight="1" thickBot="1" x14ac:dyDescent="0.65">
      <c r="B62" s="82"/>
      <c r="C62" s="83"/>
      <c r="D62" s="81"/>
      <c r="E62" s="84" t="s">
        <v>149</v>
      </c>
      <c r="F62" s="79"/>
      <c r="G62" s="79"/>
      <c r="H62" s="79"/>
      <c r="I62" s="79"/>
      <c r="J62" s="79"/>
      <c r="K62" s="79"/>
      <c r="L62" s="85"/>
      <c r="M62" s="85"/>
      <c r="N62" s="85"/>
      <c r="O62" s="85"/>
      <c r="P62" s="85"/>
      <c r="Q62" s="85"/>
      <c r="R62" s="84" t="s">
        <v>147</v>
      </c>
      <c r="S62" s="84"/>
      <c r="T62" s="84"/>
      <c r="U62" s="84"/>
      <c r="V62" s="86"/>
      <c r="W62" s="87"/>
    </row>
    <row r="63" spans="1:24" ht="20.25" customHeight="1" x14ac:dyDescent="0.55000000000000004">
      <c r="B63" s="74"/>
      <c r="C63" s="77"/>
      <c r="D63" s="81"/>
      <c r="E63" s="80" t="s">
        <v>197</v>
      </c>
      <c r="F63" s="86"/>
      <c r="G63" s="78"/>
      <c r="H63" s="86"/>
      <c r="I63" s="86"/>
      <c r="J63" s="86"/>
      <c r="K63" s="86"/>
      <c r="L63" s="86"/>
      <c r="M63" s="86"/>
      <c r="N63" s="86"/>
      <c r="O63" s="86"/>
      <c r="P63" s="86"/>
      <c r="Q63" s="78"/>
      <c r="R63" s="80" t="s">
        <v>196</v>
      </c>
      <c r="S63" s="80"/>
      <c r="T63" s="80"/>
      <c r="U63" s="80"/>
      <c r="V63" s="86"/>
      <c r="W63" s="88"/>
    </row>
    <row r="64" spans="1:24" ht="10" customHeight="1" x14ac:dyDescent="0.55000000000000004">
      <c r="B64" s="74"/>
      <c r="C64" s="77"/>
      <c r="D64" s="81"/>
      <c r="E64" s="80"/>
      <c r="F64" s="86"/>
      <c r="G64" s="78"/>
      <c r="H64" s="86"/>
      <c r="I64" s="86"/>
      <c r="J64" s="86"/>
      <c r="K64" s="86"/>
      <c r="L64" s="86"/>
      <c r="M64" s="86"/>
      <c r="N64" s="86"/>
      <c r="O64" s="86"/>
      <c r="P64" s="86"/>
      <c r="Q64" s="78"/>
      <c r="R64" s="80"/>
      <c r="S64" s="80"/>
      <c r="T64" s="80"/>
      <c r="U64" s="80"/>
      <c r="V64" s="86"/>
      <c r="W64" s="88"/>
    </row>
    <row r="65" spans="2:23" ht="20.25" customHeight="1" x14ac:dyDescent="0.55000000000000004">
      <c r="B65" s="74"/>
      <c r="C65" s="77"/>
      <c r="D65" s="81"/>
      <c r="E65" s="516" t="s">
        <v>371</v>
      </c>
      <c r="F65" s="516"/>
      <c r="G65" s="516"/>
      <c r="H65" s="516"/>
      <c r="I65" s="516"/>
      <c r="J65" s="516"/>
      <c r="K65" s="516"/>
      <c r="L65" s="89"/>
      <c r="M65" s="86"/>
      <c r="N65" s="86"/>
      <c r="O65" s="86"/>
      <c r="P65" s="86"/>
      <c r="Q65" s="78"/>
      <c r="R65" s="516" t="s">
        <v>182</v>
      </c>
      <c r="S65" s="516"/>
      <c r="T65" s="516"/>
      <c r="U65" s="516"/>
      <c r="V65" s="90"/>
      <c r="W65" s="88"/>
    </row>
    <row r="66" spans="2:23" ht="20.25" customHeight="1" x14ac:dyDescent="0.55000000000000004">
      <c r="B66" s="74"/>
      <c r="C66" s="77"/>
      <c r="D66" s="81"/>
      <c r="E66" s="91" t="s">
        <v>194</v>
      </c>
      <c r="F66" s="76"/>
      <c r="G66" s="76"/>
      <c r="H66" s="76"/>
      <c r="I66" s="76"/>
      <c r="J66" s="76"/>
      <c r="K66" s="76"/>
      <c r="L66" s="76"/>
      <c r="M66" s="86"/>
      <c r="N66" s="86"/>
      <c r="O66" s="86"/>
      <c r="P66" s="86"/>
      <c r="Q66" s="78"/>
      <c r="R66" s="91" t="s">
        <v>148</v>
      </c>
      <c r="S66" s="91"/>
      <c r="T66" s="91"/>
      <c r="U66" s="91"/>
      <c r="V66" s="91"/>
      <c r="W66" s="88"/>
    </row>
    <row r="67" spans="2:23" ht="20.25" customHeight="1" thickBot="1" x14ac:dyDescent="0.6">
      <c r="B67" s="92"/>
      <c r="C67" s="93"/>
      <c r="D67" s="94"/>
      <c r="E67" s="93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6"/>
    </row>
    <row r="68" spans="2:23" ht="20.25" customHeight="1" thickTop="1" x14ac:dyDescent="0.55000000000000004"/>
    <row r="69" spans="2:23" ht="20.25" customHeight="1" x14ac:dyDescent="0.55000000000000004"/>
  </sheetData>
  <sheetProtection algorithmName="SHA-512" hashValue="TMA9pap3eHIb5+2hcUBPII27HVccXorg1L9hMG7uisYA/KXCqGEYaBK2xkJIWWKkA399iiy6OFVsgdCc0PhBdQ==" saltValue="njjk+CAasRgzhoUU+C+Zew==" spinCount="100000" sheet="1" objects="1" scenarios="1"/>
  <mergeCells count="8">
    <mergeCell ref="O27:Q27"/>
    <mergeCell ref="O28:Q28"/>
    <mergeCell ref="K36:N36"/>
    <mergeCell ref="K51:N51"/>
    <mergeCell ref="R65:U65"/>
    <mergeCell ref="E65:K65"/>
    <mergeCell ref="R58:U58"/>
    <mergeCell ref="C44:V44"/>
  </mergeCells>
  <hyperlinks>
    <hyperlink ref="K51" r:id="rId1" xr:uid="{7ADBB828-D8FE-4534-B14F-4AD9F57202A4}"/>
    <hyperlink ref="AA65" r:id="rId2" display="david.holmes@dcsconsult.net" xr:uid="{C7ED2F14-1C1F-4638-B7B0-279E3C32E6B6}"/>
    <hyperlink ref="E65" r:id="rId3" xr:uid="{5953EF7A-2059-44A1-A37E-773D895D4CB9}"/>
    <hyperlink ref="R65" r:id="rId4" xr:uid="{85AA4E03-DFAD-4879-A727-88F56303EFEC}"/>
    <hyperlink ref="R58" r:id="rId5" xr:uid="{631719EF-6606-4F8E-9EDC-F6644C05AC41}"/>
    <hyperlink ref="K36:N36" r:id="rId6" display="david.holmes@dcsconsult.net" xr:uid="{64DFD207-19BB-4489-B082-F9B193D0F9D1}"/>
    <hyperlink ref="O28" r:id="rId7" xr:uid="{696B661A-E609-4CD1-BF7A-DFDD75509F0B}"/>
    <hyperlink ref="O27" r:id="rId8" xr:uid="{EFB65A00-03A2-4610-AF1D-04A7DEF825D2}"/>
    <hyperlink ref="R58:U58" r:id="rId9" display="Latest Manager Profile Workbook" xr:uid="{AA1A52DC-9EED-43F1-B820-590F8285A6DE}"/>
  </hyperlinks>
  <printOptions horizontalCentered="1" verticalCentered="1"/>
  <pageMargins left="0.25" right="0.25" top="0.75" bottom="0.75" header="0.3" footer="0.3"/>
  <pageSetup scale="41" orientation="portrait" horizontalDpi="2400" verticalDpi="24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  <pageSetUpPr fitToPage="1"/>
  </sheetPr>
  <dimension ref="A1:AF46"/>
  <sheetViews>
    <sheetView showGridLines="0" zoomScale="80" zoomScaleNormal="80" workbookViewId="0">
      <pane ySplit="6" topLeftCell="A7" activePane="bottomLeft" state="frozen"/>
      <selection activeCell="C9" sqref="C9"/>
      <selection pane="bottomLeft" activeCell="A7" sqref="A7"/>
    </sheetView>
  </sheetViews>
  <sheetFormatPr defaultColWidth="8" defaultRowHeight="17.399999999999999" x14ac:dyDescent="0.55000000000000004"/>
  <cols>
    <col min="1" max="1" width="10.5703125" style="3" customWidth="1"/>
    <col min="2" max="2" width="3.5703125" style="3" customWidth="1"/>
    <col min="3" max="3" width="3.234375" style="27" customWidth="1"/>
    <col min="4" max="4" width="3.80859375" style="5" customWidth="1"/>
    <col min="5" max="7" width="3.234375" style="3" customWidth="1"/>
    <col min="8" max="8" width="8" style="3"/>
    <col min="9" max="9" width="11.5703125" style="3" customWidth="1"/>
    <col min="10" max="19" width="8" style="3"/>
    <col min="20" max="21" width="5.5703125" style="3" customWidth="1"/>
    <col min="22" max="22" width="3.5703125" style="3" customWidth="1"/>
    <col min="23" max="16384" width="8" style="3"/>
  </cols>
  <sheetData>
    <row r="1" spans="1:23" ht="5.25" customHeight="1" thickBot="1" x14ac:dyDescent="0.55000000000000004">
      <c r="B1" s="39"/>
      <c r="C1" s="28"/>
      <c r="D1" s="1"/>
    </row>
    <row r="2" spans="1:23" s="29" customFormat="1" ht="47.25" customHeight="1" thickTop="1" x14ac:dyDescent="0.85">
      <c r="B2" s="279"/>
      <c r="C2" s="141" t="s">
        <v>420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1"/>
    </row>
    <row r="3" spans="1:23" s="29" customFormat="1" ht="22" customHeight="1" x14ac:dyDescent="0.8">
      <c r="B3" s="282"/>
      <c r="C3" s="49"/>
      <c r="V3" s="283"/>
    </row>
    <row r="4" spans="1:23" s="29" customFormat="1" ht="32.25" customHeight="1" x14ac:dyDescent="0.8">
      <c r="B4" s="282"/>
      <c r="C4" s="49"/>
      <c r="V4" s="283"/>
    </row>
    <row r="5" spans="1:23" s="36" customFormat="1" ht="22" customHeight="1" x14ac:dyDescent="0.75">
      <c r="B5" s="284"/>
      <c r="C5" s="52" t="s">
        <v>118</v>
      </c>
      <c r="V5" s="285"/>
    </row>
    <row r="6" spans="1:23" s="36" customFormat="1" ht="22" customHeight="1" x14ac:dyDescent="0.6">
      <c r="B6" s="284"/>
      <c r="C6" s="47"/>
      <c r="V6" s="285"/>
    </row>
    <row r="7" spans="1:23" s="2" customFormat="1" ht="22" customHeight="1" x14ac:dyDescent="0.45">
      <c r="A7" s="374"/>
      <c r="B7" s="364"/>
      <c r="C7" s="316"/>
      <c r="D7" s="315"/>
      <c r="E7" s="317"/>
      <c r="F7" s="317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65"/>
      <c r="W7" s="6"/>
    </row>
    <row r="8" spans="1:23" s="2" customFormat="1" ht="20.25" customHeight="1" x14ac:dyDescent="0.45">
      <c r="A8" s="374"/>
      <c r="B8" s="366"/>
      <c r="C8" s="318"/>
      <c r="D8" s="29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367"/>
      <c r="W8" s="6"/>
    </row>
    <row r="9" spans="1:23" s="2" customFormat="1" ht="20.25" customHeight="1" thickBot="1" x14ac:dyDescent="0.5">
      <c r="A9" s="374"/>
      <c r="B9" s="368"/>
      <c r="C9" s="378" t="s">
        <v>122</v>
      </c>
      <c r="D9" s="379"/>
      <c r="E9" s="380"/>
      <c r="F9" s="380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69"/>
      <c r="W9" s="6"/>
    </row>
    <row r="10" spans="1:23" s="2" customFormat="1" ht="20.25" customHeight="1" x14ac:dyDescent="0.45">
      <c r="A10" s="374"/>
      <c r="B10" s="368"/>
      <c r="C10" s="73"/>
      <c r="D10" s="319" t="s">
        <v>187</v>
      </c>
      <c r="E10" s="179" t="s">
        <v>89</v>
      </c>
      <c r="F10" s="17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369"/>
      <c r="W10" s="6"/>
    </row>
    <row r="11" spans="1:23" s="2" customFormat="1" ht="20.25" customHeight="1" x14ac:dyDescent="0.45">
      <c r="A11" s="374"/>
      <c r="B11" s="368"/>
      <c r="C11" s="73"/>
      <c r="D11" s="319" t="s">
        <v>188</v>
      </c>
      <c r="E11" s="179" t="s">
        <v>123</v>
      </c>
      <c r="F11" s="17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369"/>
      <c r="W11" s="6"/>
    </row>
    <row r="12" spans="1:23" s="2" customFormat="1" ht="20.25" customHeight="1" x14ac:dyDescent="0.45">
      <c r="A12" s="374"/>
      <c r="B12" s="368"/>
      <c r="C12" s="73"/>
      <c r="D12" s="319" t="s">
        <v>189</v>
      </c>
      <c r="E12" s="179" t="s">
        <v>124</v>
      </c>
      <c r="F12" s="17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369"/>
      <c r="W12" s="6"/>
    </row>
    <row r="13" spans="1:23" s="2" customFormat="1" ht="20.25" customHeight="1" x14ac:dyDescent="0.45">
      <c r="A13" s="374"/>
      <c r="B13" s="368"/>
      <c r="C13" s="73"/>
      <c r="D13" s="319" t="s">
        <v>190</v>
      </c>
      <c r="E13" s="179" t="s">
        <v>150</v>
      </c>
      <c r="F13" s="17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369"/>
      <c r="W13" s="6"/>
    </row>
    <row r="14" spans="1:23" s="2" customFormat="1" ht="20.25" customHeight="1" x14ac:dyDescent="0.45">
      <c r="A14" s="374"/>
      <c r="B14" s="368"/>
      <c r="C14" s="73"/>
      <c r="D14" s="319" t="s">
        <v>191</v>
      </c>
      <c r="E14" s="179" t="s">
        <v>377</v>
      </c>
      <c r="F14" s="17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369"/>
      <c r="W14" s="6"/>
    </row>
    <row r="15" spans="1:23" s="2" customFormat="1" ht="20.25" customHeight="1" x14ac:dyDescent="0.45">
      <c r="A15" s="374"/>
      <c r="B15" s="368"/>
      <c r="C15" s="73"/>
      <c r="D15" s="319"/>
      <c r="E15" s="521" t="s">
        <v>371</v>
      </c>
      <c r="F15" s="521"/>
      <c r="G15" s="521"/>
      <c r="H15" s="521"/>
      <c r="I15" s="521"/>
      <c r="J15" s="521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369"/>
      <c r="W15" s="6"/>
    </row>
    <row r="16" spans="1:23" s="2" customFormat="1" ht="20.25" customHeight="1" x14ac:dyDescent="0.45">
      <c r="A16" s="374"/>
      <c r="B16" s="368"/>
      <c r="C16" s="73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369"/>
      <c r="W16" s="6"/>
    </row>
    <row r="17" spans="1:22" s="2" customFormat="1" ht="20.25" customHeight="1" thickBot="1" x14ac:dyDescent="0.5">
      <c r="A17" s="375"/>
      <c r="B17" s="366"/>
      <c r="C17" s="378" t="s">
        <v>117</v>
      </c>
      <c r="D17" s="379"/>
      <c r="E17" s="380"/>
      <c r="F17" s="380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67"/>
    </row>
    <row r="18" spans="1:22" s="2" customFormat="1" ht="20.25" customHeight="1" x14ac:dyDescent="0.45">
      <c r="A18" s="375"/>
      <c r="B18" s="366"/>
      <c r="C18" s="320"/>
      <c r="D18" s="321">
        <v>2</v>
      </c>
      <c r="E18" s="311" t="s">
        <v>118</v>
      </c>
      <c r="F18" s="299"/>
      <c r="G18" s="179"/>
      <c r="H18" s="179"/>
      <c r="I18" s="179"/>
      <c r="J18" s="179" t="s">
        <v>388</v>
      </c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367"/>
    </row>
    <row r="19" spans="1:22" s="2" customFormat="1" ht="20.25" customHeight="1" x14ac:dyDescent="0.45">
      <c r="A19" s="375"/>
      <c r="B19" s="366"/>
      <c r="C19" s="320"/>
      <c r="D19" s="321">
        <v>3</v>
      </c>
      <c r="E19" s="311" t="s">
        <v>60</v>
      </c>
      <c r="F19" s="299"/>
      <c r="G19" s="179"/>
      <c r="H19" s="179"/>
      <c r="I19" s="179"/>
      <c r="J19" s="179" t="s">
        <v>391</v>
      </c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367"/>
    </row>
    <row r="20" spans="1:22" s="2" customFormat="1" ht="20.25" customHeight="1" x14ac:dyDescent="0.45">
      <c r="A20" s="375"/>
      <c r="B20" s="366"/>
      <c r="C20" s="320"/>
      <c r="D20" s="322">
        <v>4</v>
      </c>
      <c r="E20" s="311" t="s">
        <v>119</v>
      </c>
      <c r="F20" s="299"/>
      <c r="G20" s="179"/>
      <c r="H20" s="179"/>
      <c r="I20" s="179"/>
      <c r="J20" s="179" t="s">
        <v>208</v>
      </c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367"/>
    </row>
    <row r="21" spans="1:22" s="2" customFormat="1" ht="20.25" customHeight="1" x14ac:dyDescent="0.45">
      <c r="A21" s="375"/>
      <c r="B21" s="366"/>
      <c r="C21" s="320"/>
      <c r="D21" s="322">
        <v>5</v>
      </c>
      <c r="E21" s="311" t="s">
        <v>120</v>
      </c>
      <c r="F21" s="299"/>
      <c r="G21" s="179"/>
      <c r="H21" s="179"/>
      <c r="I21" s="179"/>
      <c r="J21" s="179" t="s">
        <v>209</v>
      </c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367"/>
    </row>
    <row r="22" spans="1:22" s="2" customFormat="1" ht="20.25" customHeight="1" x14ac:dyDescent="0.45">
      <c r="A22" s="375"/>
      <c r="B22" s="366"/>
      <c r="C22" s="320"/>
      <c r="D22" s="323">
        <v>6</v>
      </c>
      <c r="E22" s="311" t="s">
        <v>121</v>
      </c>
      <c r="F22" s="299"/>
      <c r="G22" s="179"/>
      <c r="H22" s="179"/>
      <c r="I22" s="179"/>
      <c r="J22" s="179" t="s">
        <v>88</v>
      </c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367"/>
    </row>
    <row r="23" spans="1:22" s="2" customFormat="1" ht="20.25" customHeight="1" x14ac:dyDescent="0.45">
      <c r="A23" s="375"/>
      <c r="B23" s="366"/>
      <c r="C23" s="320"/>
      <c r="D23" s="29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367"/>
    </row>
    <row r="24" spans="1:22" s="2" customFormat="1" ht="20.25" customHeight="1" x14ac:dyDescent="0.45">
      <c r="A24" s="375"/>
      <c r="B24" s="366"/>
      <c r="C24" s="320"/>
      <c r="D24" s="29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367"/>
    </row>
    <row r="25" spans="1:22" s="2" customFormat="1" ht="20.25" customHeight="1" thickBot="1" x14ac:dyDescent="0.5">
      <c r="A25" s="375"/>
      <c r="B25" s="366"/>
      <c r="C25" s="378" t="s">
        <v>139</v>
      </c>
      <c r="D25" s="379"/>
      <c r="E25" s="380"/>
      <c r="F25" s="380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67"/>
    </row>
    <row r="26" spans="1:22" s="2" customFormat="1" ht="20.25" customHeight="1" x14ac:dyDescent="0.6">
      <c r="A26" s="375"/>
      <c r="B26" s="366"/>
      <c r="C26" s="324"/>
      <c r="D26" s="325" t="s">
        <v>414</v>
      </c>
      <c r="E26" s="182"/>
      <c r="F26" s="182"/>
      <c r="G26" s="182"/>
      <c r="H26" s="179"/>
      <c r="I26" s="179"/>
      <c r="J26" s="312"/>
      <c r="K26" s="312"/>
      <c r="L26" s="312"/>
      <c r="M26" s="312"/>
      <c r="N26" s="312"/>
      <c r="O26" s="179"/>
      <c r="P26" s="179"/>
      <c r="Q26" s="179"/>
      <c r="R26" s="179"/>
      <c r="S26" s="179"/>
      <c r="T26" s="179"/>
      <c r="U26" s="179"/>
      <c r="V26" s="367"/>
    </row>
    <row r="27" spans="1:22" s="2" customFormat="1" ht="20.25" customHeight="1" x14ac:dyDescent="0.45">
      <c r="A27" s="375"/>
      <c r="B27" s="366"/>
      <c r="C27" s="73"/>
      <c r="D27" s="299"/>
      <c r="E27" s="179" t="s">
        <v>128</v>
      </c>
      <c r="F27" s="179"/>
      <c r="G27" s="179"/>
      <c r="H27" s="179"/>
      <c r="I27" s="179"/>
      <c r="J27" s="312"/>
      <c r="K27" s="312"/>
      <c r="L27" s="312"/>
      <c r="M27" s="312"/>
      <c r="N27" s="312"/>
      <c r="O27" s="179"/>
      <c r="P27" s="179"/>
      <c r="Q27" s="179"/>
      <c r="R27" s="179"/>
      <c r="S27" s="179"/>
      <c r="T27" s="179"/>
      <c r="U27" s="179"/>
      <c r="V27" s="367"/>
    </row>
    <row r="28" spans="1:22" s="2" customFormat="1" ht="20.25" customHeight="1" x14ac:dyDescent="0.45">
      <c r="A28" s="375"/>
      <c r="B28" s="366"/>
      <c r="C28" s="73"/>
      <c r="D28" s="299"/>
      <c r="E28" s="179"/>
      <c r="F28" s="179" t="s">
        <v>151</v>
      </c>
      <c r="G28" s="179"/>
      <c r="H28" s="179"/>
      <c r="I28" s="179"/>
      <c r="J28" s="312"/>
      <c r="K28" s="179"/>
      <c r="L28" s="312"/>
      <c r="M28" s="312"/>
      <c r="N28" s="312"/>
      <c r="O28" s="179"/>
      <c r="P28" s="179"/>
      <c r="Q28" s="179"/>
      <c r="R28" s="179"/>
      <c r="S28" s="179"/>
      <c r="T28" s="179"/>
      <c r="U28" s="179"/>
      <c r="V28" s="367"/>
    </row>
    <row r="29" spans="1:22" s="2" customFormat="1" ht="20.25" customHeight="1" x14ac:dyDescent="0.45">
      <c r="A29" s="375"/>
      <c r="B29" s="366"/>
      <c r="C29" s="73"/>
      <c r="D29" s="299"/>
      <c r="E29" s="179"/>
      <c r="F29" s="179"/>
      <c r="G29" s="179" t="s">
        <v>389</v>
      </c>
      <c r="H29" s="179"/>
      <c r="I29" s="179"/>
      <c r="J29" s="312"/>
      <c r="K29" s="312"/>
      <c r="L29" s="312"/>
      <c r="M29" s="312"/>
      <c r="N29" s="312"/>
      <c r="O29" s="179"/>
      <c r="P29" s="179"/>
      <c r="Q29" s="179"/>
      <c r="R29" s="179"/>
      <c r="S29" s="179"/>
      <c r="T29" s="179"/>
      <c r="U29" s="179"/>
      <c r="V29" s="367"/>
    </row>
    <row r="30" spans="1:22" s="2" customFormat="1" ht="20.25" customHeight="1" x14ac:dyDescent="0.45">
      <c r="A30" s="375"/>
      <c r="B30" s="366"/>
      <c r="C30" s="73"/>
      <c r="D30" s="299"/>
      <c r="E30" s="179"/>
      <c r="F30" s="179"/>
      <c r="G30" s="179" t="s">
        <v>379</v>
      </c>
      <c r="H30" s="179"/>
      <c r="I30" s="179"/>
      <c r="J30" s="312"/>
      <c r="K30" s="312"/>
      <c r="L30" s="312"/>
      <c r="M30" s="312"/>
      <c r="N30" s="312"/>
      <c r="O30" s="179"/>
      <c r="P30" s="179"/>
      <c r="Q30" s="179"/>
      <c r="R30" s="179"/>
      <c r="S30" s="179"/>
      <c r="T30" s="179"/>
      <c r="U30" s="179"/>
      <c r="V30" s="367"/>
    </row>
    <row r="31" spans="1:22" s="2" customFormat="1" ht="20.25" customHeight="1" x14ac:dyDescent="0.45">
      <c r="A31" s="375"/>
      <c r="B31" s="366"/>
      <c r="C31" s="73"/>
      <c r="D31" s="299"/>
      <c r="E31" s="179"/>
      <c r="F31" s="179"/>
      <c r="G31" s="179" t="s">
        <v>378</v>
      </c>
      <c r="H31" s="179"/>
      <c r="I31" s="179"/>
      <c r="J31" s="312"/>
      <c r="K31" s="312"/>
      <c r="L31" s="312"/>
      <c r="M31" s="312"/>
      <c r="N31" s="312"/>
      <c r="O31" s="179"/>
      <c r="P31" s="179"/>
      <c r="Q31" s="179"/>
      <c r="R31" s="179"/>
      <c r="S31" s="179"/>
      <c r="T31" s="179"/>
      <c r="U31" s="179"/>
      <c r="V31" s="367"/>
    </row>
    <row r="32" spans="1:22" s="2" customFormat="1" ht="20.25" customHeight="1" x14ac:dyDescent="0.45">
      <c r="A32" s="375"/>
      <c r="B32" s="366"/>
      <c r="C32" s="73"/>
      <c r="D32" s="299"/>
      <c r="E32" s="179"/>
      <c r="F32" s="179"/>
      <c r="G32" s="179"/>
      <c r="H32" s="179"/>
      <c r="I32" s="179"/>
      <c r="J32" s="312"/>
      <c r="K32" s="312"/>
      <c r="L32" s="312"/>
      <c r="M32" s="312"/>
      <c r="N32" s="312"/>
      <c r="O32" s="179"/>
      <c r="P32" s="179"/>
      <c r="Q32" s="179"/>
      <c r="R32" s="179"/>
      <c r="S32" s="179"/>
      <c r="T32" s="179"/>
      <c r="U32" s="179"/>
      <c r="V32" s="367"/>
    </row>
    <row r="33" spans="1:32" s="2" customFormat="1" ht="20.25" customHeight="1" thickBot="1" x14ac:dyDescent="0.5">
      <c r="A33" s="375"/>
      <c r="B33" s="366"/>
      <c r="C33" s="378" t="s">
        <v>142</v>
      </c>
      <c r="D33" s="379"/>
      <c r="E33" s="380"/>
      <c r="F33" s="380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67"/>
    </row>
    <row r="34" spans="1:32" s="2" customFormat="1" ht="20.25" customHeight="1" x14ac:dyDescent="0.45">
      <c r="A34" s="375"/>
      <c r="B34" s="366"/>
      <c r="C34" s="73"/>
      <c r="D34" s="179"/>
      <c r="E34" s="179" t="s">
        <v>140</v>
      </c>
      <c r="F34" s="179"/>
      <c r="G34" s="179"/>
      <c r="H34" s="179"/>
      <c r="I34" s="179"/>
      <c r="J34" s="312"/>
      <c r="K34" s="312"/>
      <c r="L34" s="312"/>
      <c r="M34" s="312"/>
      <c r="N34" s="312"/>
      <c r="O34" s="179"/>
      <c r="P34" s="179"/>
      <c r="Q34" s="179"/>
      <c r="R34" s="179"/>
      <c r="S34" s="179"/>
      <c r="T34" s="179"/>
      <c r="U34" s="179"/>
      <c r="V34" s="367"/>
    </row>
    <row r="35" spans="1:32" s="2" customFormat="1" ht="20.25" customHeight="1" x14ac:dyDescent="0.45">
      <c r="A35" s="375"/>
      <c r="B35" s="366"/>
      <c r="C35" s="73"/>
      <c r="D35" s="179"/>
      <c r="E35" s="179" t="s">
        <v>141</v>
      </c>
      <c r="F35" s="179"/>
      <c r="G35" s="179"/>
      <c r="H35" s="179"/>
      <c r="I35" s="179"/>
      <c r="J35" s="312"/>
      <c r="K35" s="312"/>
      <c r="L35" s="312"/>
      <c r="M35" s="312"/>
      <c r="N35" s="312"/>
      <c r="O35" s="179"/>
      <c r="P35" s="179"/>
      <c r="Q35" s="179"/>
      <c r="R35" s="179"/>
      <c r="S35" s="179"/>
      <c r="T35" s="179"/>
      <c r="U35" s="179"/>
      <c r="V35" s="367"/>
    </row>
    <row r="36" spans="1:32" s="2" customFormat="1" ht="20.25" customHeight="1" x14ac:dyDescent="0.45">
      <c r="A36" s="375"/>
      <c r="B36" s="366"/>
      <c r="C36" s="73"/>
      <c r="D36" s="299"/>
      <c r="E36" s="179"/>
      <c r="F36" s="179"/>
      <c r="G36" s="179"/>
      <c r="H36" s="179"/>
      <c r="I36" s="179"/>
      <c r="J36" s="312"/>
      <c r="K36" s="312"/>
      <c r="L36" s="312"/>
      <c r="M36" s="312"/>
      <c r="N36" s="312"/>
      <c r="O36" s="179"/>
      <c r="P36" s="179"/>
      <c r="Q36" s="179"/>
      <c r="R36" s="179"/>
      <c r="S36" s="179"/>
      <c r="T36" s="179"/>
      <c r="U36" s="179"/>
      <c r="V36" s="367"/>
    </row>
    <row r="37" spans="1:32" s="2" customFormat="1" ht="20.25" customHeight="1" thickBot="1" x14ac:dyDescent="0.5">
      <c r="A37" s="375"/>
      <c r="B37" s="366"/>
      <c r="C37" s="378" t="s">
        <v>129</v>
      </c>
      <c r="D37" s="379"/>
      <c r="E37" s="380"/>
      <c r="F37" s="380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67"/>
    </row>
    <row r="38" spans="1:32" s="2" customFormat="1" ht="20.25" customHeight="1" x14ac:dyDescent="0.45">
      <c r="A38" s="375"/>
      <c r="B38" s="366"/>
      <c r="C38" s="320"/>
      <c r="D38" s="326"/>
      <c r="E38" s="313" t="s">
        <v>65</v>
      </c>
      <c r="F38" s="179"/>
      <c r="G38" s="179"/>
      <c r="H38" s="179"/>
      <c r="I38" s="179"/>
      <c r="J38" s="179" t="s">
        <v>143</v>
      </c>
      <c r="K38" s="312"/>
      <c r="L38" s="312"/>
      <c r="M38" s="312"/>
      <c r="N38" s="312"/>
      <c r="O38" s="179"/>
      <c r="P38" s="179"/>
      <c r="Q38" s="179"/>
      <c r="R38" s="179"/>
      <c r="S38" s="179"/>
      <c r="T38" s="179"/>
      <c r="U38" s="179"/>
      <c r="V38" s="367"/>
    </row>
    <row r="39" spans="1:32" s="2" customFormat="1" ht="20.25" customHeight="1" x14ac:dyDescent="0.45">
      <c r="A39" s="375"/>
      <c r="B39" s="366"/>
      <c r="C39" s="320"/>
      <c r="D39" s="299"/>
      <c r="E39" s="313" t="s">
        <v>66</v>
      </c>
      <c r="F39" s="179"/>
      <c r="G39" s="179"/>
      <c r="H39" s="179"/>
      <c r="I39" s="179"/>
      <c r="J39" s="179" t="s">
        <v>67</v>
      </c>
      <c r="K39" s="312"/>
      <c r="L39" s="312"/>
      <c r="M39" s="312"/>
      <c r="N39" s="312"/>
      <c r="O39" s="179"/>
      <c r="P39" s="179"/>
      <c r="Q39" s="179"/>
      <c r="R39" s="179"/>
      <c r="S39" s="179"/>
      <c r="T39" s="179"/>
      <c r="U39" s="179"/>
      <c r="V39" s="367"/>
    </row>
    <row r="40" spans="1:32" s="2" customFormat="1" ht="20.25" customHeight="1" x14ac:dyDescent="0.45">
      <c r="A40" s="375"/>
      <c r="B40" s="366"/>
      <c r="C40" s="320"/>
      <c r="D40" s="299"/>
      <c r="E40" s="313"/>
      <c r="F40" s="179"/>
      <c r="G40" s="179"/>
      <c r="H40" s="179"/>
      <c r="I40" s="179"/>
      <c r="J40" s="179"/>
      <c r="K40" s="312"/>
      <c r="L40" s="312"/>
      <c r="M40" s="312"/>
      <c r="N40" s="312"/>
      <c r="O40" s="179"/>
      <c r="P40" s="179"/>
      <c r="Q40" s="179"/>
      <c r="R40" s="179"/>
      <c r="S40" s="179"/>
      <c r="T40" s="179"/>
      <c r="U40" s="179"/>
      <c r="V40" s="367"/>
    </row>
    <row r="41" spans="1:32" s="2" customFormat="1" ht="20.25" customHeight="1" thickBot="1" x14ac:dyDescent="0.5">
      <c r="A41" s="375"/>
      <c r="B41" s="366"/>
      <c r="C41" s="378" t="s">
        <v>126</v>
      </c>
      <c r="D41" s="379"/>
      <c r="E41" s="380"/>
      <c r="F41" s="380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67"/>
    </row>
    <row r="42" spans="1:32" s="2" customFormat="1" ht="20.25" customHeight="1" x14ac:dyDescent="0.5">
      <c r="A42" s="375"/>
      <c r="B42" s="366"/>
      <c r="C42" s="327"/>
      <c r="D42" s="179" t="s">
        <v>127</v>
      </c>
      <c r="E42" s="179"/>
      <c r="F42" s="179"/>
      <c r="G42" s="179"/>
      <c r="H42" s="182"/>
      <c r="I42" s="182"/>
      <c r="J42" s="312"/>
      <c r="K42" s="312"/>
      <c r="L42" s="312"/>
      <c r="M42" s="312"/>
      <c r="N42" s="312"/>
      <c r="O42" s="179"/>
      <c r="P42" s="179"/>
      <c r="Q42" s="179"/>
      <c r="R42" s="179"/>
      <c r="S42" s="179"/>
      <c r="T42" s="179"/>
      <c r="U42" s="179"/>
      <c r="V42" s="367"/>
    </row>
    <row r="43" spans="1:32" s="2" customFormat="1" ht="20.25" customHeight="1" x14ac:dyDescent="0.45">
      <c r="A43" s="375"/>
      <c r="B43" s="366"/>
      <c r="C43" s="327"/>
      <c r="D43" s="521" t="s">
        <v>371</v>
      </c>
      <c r="E43" s="521"/>
      <c r="F43" s="521"/>
      <c r="G43" s="521"/>
      <c r="H43" s="521"/>
      <c r="I43" s="521"/>
      <c r="J43" s="312"/>
      <c r="K43" s="312"/>
      <c r="L43" s="312"/>
      <c r="M43" s="312"/>
      <c r="N43" s="312"/>
      <c r="O43" s="179"/>
      <c r="P43" s="179"/>
      <c r="Q43" s="179"/>
      <c r="R43" s="179"/>
      <c r="S43" s="179"/>
      <c r="T43" s="179"/>
      <c r="U43" s="179"/>
      <c r="V43" s="367"/>
    </row>
    <row r="44" spans="1:32" s="2" customFormat="1" ht="20.25" customHeight="1" x14ac:dyDescent="0.45">
      <c r="A44" s="375"/>
      <c r="B44" s="366"/>
      <c r="C44" s="327"/>
      <c r="D44" s="314"/>
      <c r="E44" s="314"/>
      <c r="F44" s="314"/>
      <c r="G44" s="314"/>
      <c r="H44" s="314"/>
      <c r="I44" s="314"/>
      <c r="J44" s="312"/>
      <c r="K44" s="312"/>
      <c r="L44" s="312"/>
      <c r="M44" s="312"/>
      <c r="N44" s="312"/>
      <c r="O44" s="179"/>
      <c r="P44" s="179"/>
      <c r="Q44" s="179"/>
      <c r="R44" s="179"/>
      <c r="S44" s="179"/>
      <c r="T44" s="179"/>
      <c r="U44" s="179"/>
      <c r="V44" s="367"/>
    </row>
    <row r="45" spans="1:32" s="2" customFormat="1" ht="20.25" customHeight="1" thickBot="1" x14ac:dyDescent="0.55000000000000004">
      <c r="A45" s="375"/>
      <c r="B45" s="370"/>
      <c r="C45" s="371"/>
      <c r="D45" s="308"/>
      <c r="E45" s="308"/>
      <c r="F45" s="308"/>
      <c r="G45" s="308"/>
      <c r="H45" s="308"/>
      <c r="I45" s="308"/>
      <c r="J45" s="372"/>
      <c r="K45" s="372"/>
      <c r="L45" s="372"/>
      <c r="M45" s="372"/>
      <c r="N45" s="372"/>
      <c r="O45" s="308"/>
      <c r="P45" s="308"/>
      <c r="Q45" s="308"/>
      <c r="R45" s="308"/>
      <c r="S45" s="308"/>
      <c r="T45" s="308"/>
      <c r="U45" s="308"/>
      <c r="V45" s="373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7.7" thickTop="1" x14ac:dyDescent="0.55000000000000004"/>
  </sheetData>
  <sheetProtection algorithmName="SHA-512" hashValue="tX2NAJLLNPkiTLnGhTPoJ8jEycw6+eANbF+9anIsfmqpTc71LuZh6JhRiKMYh/RPbAtTYCjjI3E2ILD1keaO2g==" saltValue="pKRvwsU+IUfcEp86VNEUWA==" spinCount="100000" sheet="1" objects="1" scenarios="1"/>
  <customSheetViews>
    <customSheetView guid="{155D0125-D190-4352-8395-855FF3A70C6C}" scale="90" showPageBreaks="1" fitToPage="1" printArea="1">
      <pane ySplit="4" topLeftCell="A5" activePane="bottomLeft" state="frozen"/>
      <selection pane="bottomLeft" activeCell="A5" sqref="A5"/>
      <rowBreaks count="1" manualBreakCount="1">
        <brk id="50" max="16383" man="1"/>
      </rowBreaks>
      <pageMargins left="0.25" right="0.25" top="0.75" bottom="0.75" header="0.3" footer="0.3"/>
      <printOptions horizontalCentered="1" gridLines="1"/>
      <pageSetup scale="79" fitToHeight="0" orientation="portrait" horizontalDpi="2400" verticalDpi="2400" r:id="rId1"/>
    </customSheetView>
    <customSheetView guid="{9D252002-63D1-46A9-A8A8-616C0A2324C9}" scale="90" showPageBreaks="1" fitToPage="1" printArea="1">
      <pane ySplit="4" topLeftCell="A5" activePane="bottomLeft" state="frozen"/>
      <selection pane="bottomLeft" activeCell="A5" sqref="A5"/>
      <rowBreaks count="1" manualBreakCount="1">
        <brk id="50" max="16383" man="1"/>
      </rowBreaks>
      <pageMargins left="0.25" right="0.25" top="0.75" bottom="0.75" header="0.3" footer="0.3"/>
      <printOptions horizontalCentered="1" gridLines="1"/>
      <pageSetup scale="79" fitToHeight="0" orientation="portrait" horizontalDpi="2400" verticalDpi="2400" r:id="rId2"/>
    </customSheetView>
  </customSheetViews>
  <mergeCells count="2">
    <mergeCell ref="D43:I43"/>
    <mergeCell ref="E15:J15"/>
  </mergeCells>
  <hyperlinks>
    <hyperlink ref="D43" r:id="rId3" xr:uid="{8F53DE4C-BFA4-445B-8860-7E85274CAD3B}"/>
    <hyperlink ref="E15" r:id="rId4" xr:uid="{66246EFD-15C3-4807-94FF-BEAEF00D141F}"/>
  </hyperlinks>
  <printOptions horizontalCentered="1" gridLines="1"/>
  <pageMargins left="0.25" right="0.25" top="0.75" bottom="0.75" header="0.3" footer="0.3"/>
  <pageSetup scale="74" fitToHeight="0" orientation="portrait" horizontalDpi="2400" verticalDpi="2400" r:id="rId5"/>
  <rowBreaks count="1" manualBreakCount="1">
    <brk id="51" max="16383" man="1"/>
  </rowBreak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3E42-1C58-45EA-9101-153D25E6EDCC}">
  <sheetPr codeName="Sheet4">
    <tabColor rgb="FFFFFF00"/>
    <pageSetUpPr fitToPage="1"/>
  </sheetPr>
  <dimension ref="A1:I81"/>
  <sheetViews>
    <sheetView showGridLines="0" zoomScale="80" zoomScaleNormal="80" workbookViewId="0">
      <pane ySplit="6" topLeftCell="A7" activePane="bottomLeft" state="frozen"/>
      <selection activeCell="C9" sqref="C9"/>
      <selection pane="bottomLeft" activeCell="A7" sqref="A7"/>
    </sheetView>
  </sheetViews>
  <sheetFormatPr defaultColWidth="8" defaultRowHeight="15" x14ac:dyDescent="0.5"/>
  <cols>
    <col min="1" max="1" width="10.5703125" style="3" customWidth="1"/>
    <col min="2" max="3" width="3.5703125" style="39" customWidth="1"/>
    <col min="4" max="4" width="8" style="28"/>
    <col min="5" max="5" width="11.47265625" style="28" customWidth="1"/>
    <col min="6" max="6" width="134.42578125" style="28" customWidth="1"/>
    <col min="7" max="7" width="3.5703125" style="1" customWidth="1"/>
    <col min="8" max="16384" width="8" style="3"/>
  </cols>
  <sheetData>
    <row r="1" spans="1:9" ht="5.25" customHeight="1" thickBot="1" x14ac:dyDescent="0.55000000000000004"/>
    <row r="2" spans="1:9" s="29" customFormat="1" ht="47.25" customHeight="1" thickTop="1" x14ac:dyDescent="0.85">
      <c r="B2" s="279"/>
      <c r="C2" s="141" t="s">
        <v>420</v>
      </c>
      <c r="D2" s="280"/>
      <c r="E2" s="280"/>
      <c r="F2" s="280"/>
      <c r="G2" s="281"/>
    </row>
    <row r="3" spans="1:9" s="29" customFormat="1" ht="22" customHeight="1" x14ac:dyDescent="0.8">
      <c r="B3" s="282"/>
      <c r="C3" s="49"/>
      <c r="G3" s="283"/>
    </row>
    <row r="4" spans="1:9" s="29" customFormat="1" ht="32.25" customHeight="1" x14ac:dyDescent="0.8">
      <c r="B4" s="282"/>
      <c r="C4" s="49"/>
      <c r="G4" s="283"/>
    </row>
    <row r="5" spans="1:9" s="36" customFormat="1" ht="22" customHeight="1" x14ac:dyDescent="0.75">
      <c r="B5" s="284"/>
      <c r="C5" s="52" t="s">
        <v>109</v>
      </c>
      <c r="E5" s="47"/>
      <c r="F5" s="47"/>
      <c r="G5" s="285"/>
    </row>
    <row r="6" spans="1:9" s="36" customFormat="1" ht="22" customHeight="1" x14ac:dyDescent="0.6">
      <c r="B6" s="284"/>
      <c r="E6" s="47"/>
      <c r="F6" s="47"/>
      <c r="G6" s="285"/>
    </row>
    <row r="7" spans="1:9" ht="22" customHeight="1" x14ac:dyDescent="0.45">
      <c r="A7" s="7"/>
      <c r="B7" s="286"/>
      <c r="C7" s="277"/>
      <c r="D7" s="278"/>
      <c r="E7" s="278"/>
      <c r="F7" s="278"/>
      <c r="G7" s="287"/>
      <c r="H7" s="7"/>
      <c r="I7" s="7"/>
    </row>
    <row r="8" spans="1:9" x14ac:dyDescent="0.45">
      <c r="A8" s="7"/>
      <c r="B8" s="288"/>
      <c r="C8" s="289"/>
      <c r="D8" s="290"/>
      <c r="E8" s="290"/>
      <c r="F8" s="290"/>
      <c r="G8" s="291"/>
      <c r="H8" s="7"/>
      <c r="I8" s="7"/>
    </row>
    <row r="9" spans="1:9" s="43" customFormat="1" ht="20.399999999999999" thickBot="1" x14ac:dyDescent="0.7">
      <c r="A9" s="276"/>
      <c r="B9" s="292"/>
      <c r="C9" s="376" t="s">
        <v>390</v>
      </c>
      <c r="D9" s="377"/>
      <c r="E9" s="377"/>
      <c r="F9" s="377"/>
      <c r="G9" s="293"/>
      <c r="H9" s="42"/>
      <c r="I9" s="42"/>
    </row>
    <row r="10" spans="1:9" x14ac:dyDescent="0.5">
      <c r="A10" s="7"/>
      <c r="B10" s="294"/>
      <c r="C10" s="295"/>
      <c r="D10" s="296"/>
      <c r="E10" s="296"/>
      <c r="F10" s="296"/>
      <c r="G10" s="297"/>
      <c r="H10" s="8"/>
      <c r="I10" s="8"/>
    </row>
    <row r="11" spans="1:9" x14ac:dyDescent="0.5">
      <c r="A11" s="7"/>
      <c r="B11" s="288"/>
      <c r="C11" s="298"/>
      <c r="D11" s="299" t="s">
        <v>80</v>
      </c>
      <c r="E11" s="300"/>
      <c r="F11" s="300"/>
      <c r="G11" s="301"/>
      <c r="H11" s="8"/>
      <c r="I11" s="7"/>
    </row>
    <row r="12" spans="1:9" x14ac:dyDescent="0.5">
      <c r="A12" s="7"/>
      <c r="B12" s="288"/>
      <c r="C12" s="298"/>
      <c r="D12" s="179" t="s">
        <v>74</v>
      </c>
      <c r="E12" s="300"/>
      <c r="F12" s="300"/>
      <c r="G12" s="301"/>
      <c r="H12" s="8"/>
      <c r="I12" s="7"/>
    </row>
    <row r="13" spans="1:9" x14ac:dyDescent="0.5">
      <c r="A13" s="7"/>
      <c r="B13" s="288"/>
      <c r="C13" s="298"/>
      <c r="D13" s="302"/>
      <c r="E13" s="300"/>
      <c r="F13" s="300"/>
      <c r="G13" s="301"/>
      <c r="H13" s="8"/>
      <c r="I13" s="7"/>
    </row>
    <row r="14" spans="1:9" x14ac:dyDescent="0.5">
      <c r="A14" s="7"/>
      <c r="B14" s="288"/>
      <c r="C14" s="298"/>
      <c r="D14" s="299" t="s">
        <v>396</v>
      </c>
      <c r="E14" s="300"/>
      <c r="F14" s="300"/>
      <c r="G14" s="301"/>
      <c r="H14" s="8"/>
      <c r="I14" s="7"/>
    </row>
    <row r="15" spans="1:9" x14ac:dyDescent="0.5">
      <c r="A15" s="7"/>
      <c r="B15" s="288"/>
      <c r="C15" s="298"/>
      <c r="D15" s="179" t="s">
        <v>78</v>
      </c>
      <c r="E15" s="300"/>
      <c r="F15" s="300"/>
      <c r="G15" s="301"/>
      <c r="H15" s="8"/>
      <c r="I15" s="7"/>
    </row>
    <row r="16" spans="1:9" x14ac:dyDescent="0.5">
      <c r="A16" s="7"/>
      <c r="B16" s="288"/>
      <c r="C16" s="298"/>
      <c r="D16" s="303"/>
      <c r="E16" s="300"/>
      <c r="F16" s="300"/>
      <c r="G16" s="301"/>
      <c r="H16" s="8"/>
      <c r="I16" s="7"/>
    </row>
    <row r="17" spans="1:9" x14ac:dyDescent="0.5">
      <c r="A17" s="7"/>
      <c r="B17" s="288"/>
      <c r="C17" s="298"/>
      <c r="D17" s="179" t="s">
        <v>81</v>
      </c>
      <c r="E17" s="300"/>
      <c r="F17" s="300"/>
      <c r="G17" s="301"/>
      <c r="H17" s="8"/>
      <c r="I17" s="7"/>
    </row>
    <row r="18" spans="1:9" x14ac:dyDescent="0.5">
      <c r="A18" s="7"/>
      <c r="B18" s="288"/>
      <c r="C18" s="298"/>
      <c r="D18" s="179" t="s">
        <v>79</v>
      </c>
      <c r="E18" s="300"/>
      <c r="F18" s="300"/>
      <c r="G18" s="301"/>
      <c r="H18" s="8"/>
      <c r="I18" s="7"/>
    </row>
    <row r="19" spans="1:9" x14ac:dyDescent="0.5">
      <c r="A19" s="7"/>
      <c r="B19" s="288"/>
      <c r="C19" s="298"/>
      <c r="D19" s="303"/>
      <c r="E19" s="300"/>
      <c r="F19" s="300"/>
      <c r="G19" s="301"/>
      <c r="H19" s="8"/>
      <c r="I19" s="7"/>
    </row>
    <row r="20" spans="1:9" x14ac:dyDescent="0.5">
      <c r="A20" s="7"/>
      <c r="B20" s="288"/>
      <c r="C20" s="298"/>
      <c r="D20" s="299" t="s">
        <v>397</v>
      </c>
      <c r="E20" s="300"/>
      <c r="F20" s="300"/>
      <c r="G20" s="301"/>
      <c r="H20" s="8"/>
      <c r="I20" s="7"/>
    </row>
    <row r="21" spans="1:9" x14ac:dyDescent="0.5">
      <c r="A21" s="7"/>
      <c r="B21" s="288"/>
      <c r="C21" s="298"/>
      <c r="D21" s="179" t="s">
        <v>152</v>
      </c>
      <c r="E21" s="300"/>
      <c r="F21" s="300"/>
      <c r="G21" s="301"/>
      <c r="H21" s="8"/>
      <c r="I21" s="7"/>
    </row>
    <row r="22" spans="1:9" x14ac:dyDescent="0.5">
      <c r="A22" s="7"/>
      <c r="B22" s="288"/>
      <c r="C22" s="298"/>
      <c r="D22" s="302"/>
      <c r="E22" s="300"/>
      <c r="F22" s="300"/>
      <c r="G22" s="301"/>
      <c r="H22" s="8"/>
      <c r="I22" s="7"/>
    </row>
    <row r="23" spans="1:9" x14ac:dyDescent="0.5">
      <c r="A23" s="7"/>
      <c r="B23" s="288"/>
      <c r="C23" s="298"/>
      <c r="D23" s="299" t="s">
        <v>171</v>
      </c>
      <c r="E23" s="300"/>
      <c r="F23" s="300"/>
      <c r="G23" s="301"/>
      <c r="H23" s="8"/>
      <c r="I23" s="7"/>
    </row>
    <row r="24" spans="1:9" x14ac:dyDescent="0.5">
      <c r="A24" s="7"/>
      <c r="B24" s="288"/>
      <c r="C24" s="298"/>
      <c r="D24" s="179" t="s">
        <v>380</v>
      </c>
      <c r="E24" s="300"/>
      <c r="F24" s="300"/>
      <c r="G24" s="301"/>
      <c r="H24" s="8"/>
      <c r="I24" s="7"/>
    </row>
    <row r="25" spans="1:9" x14ac:dyDescent="0.5">
      <c r="A25" s="7"/>
      <c r="B25" s="288"/>
      <c r="C25" s="298"/>
      <c r="D25" s="179" t="s">
        <v>153</v>
      </c>
      <c r="E25" s="300"/>
      <c r="F25" s="300"/>
      <c r="G25" s="301"/>
      <c r="H25" s="8"/>
      <c r="I25" s="7"/>
    </row>
    <row r="26" spans="1:9" x14ac:dyDescent="0.5">
      <c r="A26" s="7"/>
      <c r="B26" s="288"/>
      <c r="C26" s="298"/>
      <c r="D26" s="179" t="s">
        <v>125</v>
      </c>
      <c r="E26" s="300"/>
      <c r="F26" s="300"/>
      <c r="G26" s="301"/>
      <c r="H26" s="8"/>
      <c r="I26" s="7"/>
    </row>
    <row r="27" spans="1:9" x14ac:dyDescent="0.5">
      <c r="A27" s="7"/>
      <c r="B27" s="288"/>
      <c r="C27" s="298"/>
      <c r="D27" s="179"/>
      <c r="E27" s="300"/>
      <c r="F27" s="300"/>
      <c r="G27" s="301"/>
      <c r="H27" s="8"/>
      <c r="I27" s="8"/>
    </row>
    <row r="28" spans="1:9" x14ac:dyDescent="0.5">
      <c r="A28" s="7"/>
      <c r="B28" s="288"/>
      <c r="C28" s="298"/>
      <c r="D28" s="299" t="s">
        <v>154</v>
      </c>
      <c r="E28" s="300"/>
      <c r="F28" s="300"/>
      <c r="G28" s="301"/>
      <c r="H28" s="8"/>
      <c r="I28" s="8"/>
    </row>
    <row r="29" spans="1:9" x14ac:dyDescent="0.5">
      <c r="A29" s="7"/>
      <c r="B29" s="288"/>
      <c r="C29" s="298"/>
      <c r="D29" s="179" t="s">
        <v>130</v>
      </c>
      <c r="E29" s="300"/>
      <c r="F29" s="300"/>
      <c r="G29" s="301"/>
      <c r="H29" s="8"/>
      <c r="I29" s="8"/>
    </row>
    <row r="30" spans="1:9" x14ac:dyDescent="0.5">
      <c r="A30" s="7"/>
      <c r="B30" s="288"/>
      <c r="C30" s="298"/>
      <c r="D30" s="179" t="s">
        <v>131</v>
      </c>
      <c r="E30" s="300"/>
      <c r="F30" s="300"/>
      <c r="G30" s="301"/>
      <c r="H30" s="8"/>
      <c r="I30" s="7"/>
    </row>
    <row r="31" spans="1:9" x14ac:dyDescent="0.5">
      <c r="A31" s="7"/>
      <c r="B31" s="288"/>
      <c r="C31" s="298"/>
      <c r="D31" s="303"/>
      <c r="E31" s="300"/>
      <c r="F31" s="300"/>
      <c r="G31" s="301"/>
      <c r="H31" s="8"/>
      <c r="I31" s="7"/>
    </row>
    <row r="32" spans="1:9" x14ac:dyDescent="0.5">
      <c r="A32" s="7"/>
      <c r="B32" s="288"/>
      <c r="C32" s="298"/>
      <c r="D32" s="299" t="s">
        <v>82</v>
      </c>
      <c r="E32" s="300"/>
      <c r="F32" s="300"/>
      <c r="G32" s="301"/>
      <c r="H32" s="8"/>
      <c r="I32" s="7"/>
    </row>
    <row r="33" spans="1:9" x14ac:dyDescent="0.5">
      <c r="A33" s="7"/>
      <c r="B33" s="288"/>
      <c r="C33" s="298"/>
      <c r="D33" s="179" t="s">
        <v>381</v>
      </c>
      <c r="E33" s="300"/>
      <c r="F33" s="300"/>
      <c r="G33" s="301"/>
      <c r="H33" s="8"/>
      <c r="I33" s="7"/>
    </row>
    <row r="34" spans="1:9" x14ac:dyDescent="0.5">
      <c r="A34" s="7"/>
      <c r="B34" s="288"/>
      <c r="C34" s="298"/>
      <c r="D34" s="302"/>
      <c r="E34" s="300"/>
      <c r="F34" s="300"/>
      <c r="G34" s="301"/>
      <c r="H34" s="8"/>
      <c r="I34" s="7"/>
    </row>
    <row r="35" spans="1:9" x14ac:dyDescent="0.5">
      <c r="A35" s="7"/>
      <c r="B35" s="288"/>
      <c r="C35" s="298"/>
      <c r="D35" s="299" t="s">
        <v>398</v>
      </c>
      <c r="E35" s="300"/>
      <c r="F35" s="300"/>
      <c r="G35" s="301"/>
      <c r="H35" s="8"/>
      <c r="I35" s="7"/>
    </row>
    <row r="36" spans="1:9" x14ac:dyDescent="0.5">
      <c r="A36" s="7"/>
      <c r="B36" s="288"/>
      <c r="C36" s="298"/>
      <c r="D36" s="179" t="s">
        <v>382</v>
      </c>
      <c r="E36" s="300"/>
      <c r="F36" s="300"/>
      <c r="G36" s="301"/>
      <c r="H36" s="8"/>
      <c r="I36" s="7"/>
    </row>
    <row r="37" spans="1:9" x14ac:dyDescent="0.5">
      <c r="A37" s="7"/>
      <c r="B37" s="288"/>
      <c r="C37" s="298"/>
      <c r="D37" s="302"/>
      <c r="E37" s="300"/>
      <c r="F37" s="300"/>
      <c r="G37" s="301"/>
      <c r="H37" s="8"/>
      <c r="I37" s="7"/>
    </row>
    <row r="38" spans="1:9" s="4" customFormat="1" ht="20.399999999999999" thickBot="1" x14ac:dyDescent="0.6">
      <c r="A38" s="41"/>
      <c r="B38" s="304"/>
      <c r="C38" s="376" t="s">
        <v>60</v>
      </c>
      <c r="D38" s="377"/>
      <c r="E38" s="377"/>
      <c r="F38" s="377"/>
      <c r="G38" s="305"/>
      <c r="H38" s="41"/>
      <c r="I38" s="41"/>
    </row>
    <row r="39" spans="1:9" x14ac:dyDescent="0.5">
      <c r="A39" s="7"/>
      <c r="B39" s="288"/>
      <c r="C39" s="298"/>
      <c r="D39" s="303"/>
      <c r="E39" s="300"/>
      <c r="F39" s="300"/>
      <c r="G39" s="301"/>
      <c r="H39" s="7"/>
      <c r="I39" s="7"/>
    </row>
    <row r="40" spans="1:9" x14ac:dyDescent="0.5">
      <c r="A40" s="7"/>
      <c r="B40" s="288"/>
      <c r="C40" s="298"/>
      <c r="D40" s="299" t="s">
        <v>75</v>
      </c>
      <c r="E40" s="300"/>
      <c r="F40" s="300"/>
      <c r="G40" s="301"/>
      <c r="H40" s="7"/>
      <c r="I40" s="7"/>
    </row>
    <row r="41" spans="1:9" x14ac:dyDescent="0.5">
      <c r="A41" s="7"/>
      <c r="B41" s="288"/>
      <c r="C41" s="298"/>
      <c r="D41" s="179" t="s">
        <v>383</v>
      </c>
      <c r="E41" s="300"/>
      <c r="F41" s="300"/>
      <c r="G41" s="301"/>
      <c r="H41" s="7"/>
      <c r="I41" s="7"/>
    </row>
    <row r="42" spans="1:9" x14ac:dyDescent="0.5">
      <c r="A42" s="7"/>
      <c r="B42" s="288"/>
      <c r="C42" s="298"/>
      <c r="D42" s="179" t="s">
        <v>384</v>
      </c>
      <c r="E42" s="300"/>
      <c r="F42" s="300"/>
      <c r="G42" s="301"/>
      <c r="H42" s="7"/>
      <c r="I42" s="7"/>
    </row>
    <row r="43" spans="1:9" x14ac:dyDescent="0.5">
      <c r="A43" s="7"/>
      <c r="B43" s="288"/>
      <c r="C43" s="298"/>
      <c r="D43" s="179" t="s">
        <v>155</v>
      </c>
      <c r="E43" s="300"/>
      <c r="F43" s="300"/>
      <c r="G43" s="301"/>
      <c r="H43" s="7"/>
      <c r="I43" s="7"/>
    </row>
    <row r="44" spans="1:9" x14ac:dyDescent="0.5">
      <c r="A44" s="7"/>
      <c r="B44" s="288"/>
      <c r="C44" s="298"/>
      <c r="D44" s="303"/>
      <c r="E44" s="300"/>
      <c r="F44" s="300"/>
      <c r="G44" s="301"/>
      <c r="H44" s="7"/>
      <c r="I44" s="7"/>
    </row>
    <row r="45" spans="1:9" x14ac:dyDescent="0.5">
      <c r="A45" s="7"/>
      <c r="B45" s="288"/>
      <c r="C45" s="298"/>
      <c r="D45" s="299" t="s">
        <v>132</v>
      </c>
      <c r="E45" s="300"/>
      <c r="F45" s="300"/>
      <c r="G45" s="301"/>
      <c r="H45" s="7"/>
      <c r="I45" s="7"/>
    </row>
    <row r="46" spans="1:9" x14ac:dyDescent="0.5">
      <c r="A46" s="7"/>
      <c r="B46" s="288"/>
      <c r="C46" s="298"/>
      <c r="D46" s="179" t="s">
        <v>185</v>
      </c>
      <c r="E46" s="300"/>
      <c r="F46" s="300"/>
      <c r="G46" s="301"/>
      <c r="H46" s="7"/>
      <c r="I46" s="7"/>
    </row>
    <row r="47" spans="1:9" x14ac:dyDescent="0.5">
      <c r="A47" s="7"/>
      <c r="B47" s="288"/>
      <c r="C47" s="298"/>
      <c r="D47" s="179"/>
      <c r="E47" s="300"/>
      <c r="F47" s="300"/>
      <c r="G47" s="301"/>
      <c r="H47" s="7"/>
      <c r="I47" s="7"/>
    </row>
    <row r="48" spans="1:9" x14ac:dyDescent="0.5">
      <c r="A48" s="7"/>
      <c r="B48" s="288"/>
      <c r="C48" s="298"/>
      <c r="D48" s="299" t="s">
        <v>133</v>
      </c>
      <c r="E48" s="300"/>
      <c r="F48" s="300"/>
      <c r="G48" s="301"/>
      <c r="H48" s="7"/>
      <c r="I48" s="7"/>
    </row>
    <row r="49" spans="1:9" x14ac:dyDescent="0.5">
      <c r="A49" s="7"/>
      <c r="B49" s="288"/>
      <c r="C49" s="298"/>
      <c r="D49" s="179" t="s">
        <v>172</v>
      </c>
      <c r="E49" s="300"/>
      <c r="F49" s="300"/>
      <c r="G49" s="301"/>
      <c r="H49" s="7"/>
      <c r="I49" s="7"/>
    </row>
    <row r="50" spans="1:9" x14ac:dyDescent="0.5">
      <c r="A50" s="7"/>
      <c r="B50" s="288"/>
      <c r="C50" s="298"/>
      <c r="D50" s="303"/>
      <c r="E50" s="300"/>
      <c r="F50" s="300"/>
      <c r="G50" s="301"/>
      <c r="H50" s="7"/>
      <c r="I50" s="7"/>
    </row>
    <row r="51" spans="1:9" x14ac:dyDescent="0.5">
      <c r="A51" s="7"/>
      <c r="B51" s="288"/>
      <c r="C51" s="298"/>
      <c r="D51" s="299" t="s">
        <v>156</v>
      </c>
      <c r="E51" s="300"/>
      <c r="F51" s="300"/>
      <c r="G51" s="301"/>
      <c r="H51" s="7"/>
      <c r="I51" s="7"/>
    </row>
    <row r="52" spans="1:9" x14ac:dyDescent="0.5">
      <c r="A52" s="7"/>
      <c r="B52" s="288"/>
      <c r="C52" s="298"/>
      <c r="D52" s="179" t="s">
        <v>135</v>
      </c>
      <c r="E52" s="300"/>
      <c r="F52" s="300"/>
      <c r="G52" s="301"/>
      <c r="H52" s="7"/>
      <c r="I52" s="7"/>
    </row>
    <row r="53" spans="1:9" x14ac:dyDescent="0.5">
      <c r="A53" s="7"/>
      <c r="B53" s="288"/>
      <c r="C53" s="298"/>
      <c r="D53" s="179" t="s">
        <v>136</v>
      </c>
      <c r="E53" s="300"/>
      <c r="F53" s="300"/>
      <c r="G53" s="301"/>
      <c r="H53" s="7"/>
      <c r="I53" s="7"/>
    </row>
    <row r="54" spans="1:9" x14ac:dyDescent="0.5">
      <c r="A54" s="7"/>
      <c r="B54" s="288"/>
      <c r="C54" s="298"/>
      <c r="D54" s="303"/>
      <c r="E54" s="300"/>
      <c r="F54" s="300"/>
      <c r="G54" s="301"/>
      <c r="H54" s="7"/>
      <c r="I54" s="7"/>
    </row>
    <row r="55" spans="1:9" x14ac:dyDescent="0.5">
      <c r="A55" s="7"/>
      <c r="B55" s="288"/>
      <c r="C55" s="298"/>
      <c r="D55" s="299" t="s">
        <v>173</v>
      </c>
      <c r="E55" s="300"/>
      <c r="F55" s="300"/>
      <c r="G55" s="301"/>
      <c r="H55" s="8"/>
      <c r="I55" s="7"/>
    </row>
    <row r="56" spans="1:9" x14ac:dyDescent="0.5">
      <c r="A56" s="7"/>
      <c r="B56" s="288"/>
      <c r="C56" s="298"/>
      <c r="D56" s="179" t="s">
        <v>417</v>
      </c>
      <c r="E56" s="300"/>
      <c r="F56" s="300"/>
      <c r="G56" s="301"/>
      <c r="H56" s="8"/>
      <c r="I56" s="7"/>
    </row>
    <row r="57" spans="1:9" x14ac:dyDescent="0.5">
      <c r="A57" s="7"/>
      <c r="B57" s="288"/>
      <c r="C57" s="298"/>
      <c r="D57" s="179" t="s">
        <v>418</v>
      </c>
      <c r="E57" s="300"/>
      <c r="F57" s="300"/>
      <c r="G57" s="301"/>
      <c r="H57" s="8"/>
      <c r="I57" s="7"/>
    </row>
    <row r="58" spans="1:9" x14ac:dyDescent="0.5">
      <c r="A58" s="7"/>
      <c r="B58" s="288"/>
      <c r="C58" s="298"/>
      <c r="D58" s="303"/>
      <c r="E58" s="300"/>
      <c r="F58" s="300"/>
      <c r="G58" s="301"/>
      <c r="H58" s="8"/>
      <c r="I58" s="7"/>
    </row>
    <row r="59" spans="1:9" x14ac:dyDescent="0.5">
      <c r="A59" s="7"/>
      <c r="B59" s="288"/>
      <c r="C59" s="298"/>
      <c r="D59" s="299" t="s">
        <v>175</v>
      </c>
      <c r="E59" s="300"/>
      <c r="F59" s="300"/>
      <c r="G59" s="301"/>
      <c r="H59" s="7"/>
      <c r="I59" s="7"/>
    </row>
    <row r="60" spans="1:9" x14ac:dyDescent="0.5">
      <c r="A60" s="7"/>
      <c r="B60" s="288"/>
      <c r="C60" s="298"/>
      <c r="D60" s="179" t="s">
        <v>174</v>
      </c>
      <c r="E60" s="300"/>
      <c r="F60" s="300"/>
      <c r="G60" s="301"/>
      <c r="H60" s="8"/>
      <c r="I60" s="7"/>
    </row>
    <row r="61" spans="1:9" x14ac:dyDescent="0.5">
      <c r="A61" s="7"/>
      <c r="B61" s="288"/>
      <c r="C61" s="298"/>
      <c r="D61" s="179" t="s">
        <v>83</v>
      </c>
      <c r="E61" s="300"/>
      <c r="F61" s="300"/>
      <c r="G61" s="301"/>
      <c r="H61" s="7"/>
      <c r="I61" s="7"/>
    </row>
    <row r="62" spans="1:9" x14ac:dyDescent="0.5">
      <c r="A62" s="7"/>
      <c r="B62" s="288"/>
      <c r="C62" s="298"/>
      <c r="D62" s="303"/>
      <c r="E62" s="300"/>
      <c r="F62" s="300"/>
      <c r="G62" s="301"/>
      <c r="H62" s="7"/>
      <c r="I62" s="7"/>
    </row>
    <row r="63" spans="1:9" x14ac:dyDescent="0.5">
      <c r="A63" s="7"/>
      <c r="B63" s="288"/>
      <c r="C63" s="298"/>
      <c r="D63" s="299" t="s">
        <v>73</v>
      </c>
      <c r="E63" s="300"/>
      <c r="F63" s="300"/>
      <c r="G63" s="301"/>
      <c r="H63" s="7"/>
      <c r="I63" s="7"/>
    </row>
    <row r="64" spans="1:9" x14ac:dyDescent="0.5">
      <c r="A64" s="7"/>
      <c r="B64" s="288"/>
      <c r="C64" s="298"/>
      <c r="D64" s="179" t="s">
        <v>76</v>
      </c>
      <c r="E64" s="300"/>
      <c r="F64" s="300"/>
      <c r="G64" s="301"/>
      <c r="H64" s="8"/>
      <c r="I64" s="7"/>
    </row>
    <row r="65" spans="1:9" x14ac:dyDescent="0.5">
      <c r="A65" s="7"/>
      <c r="B65" s="288"/>
      <c r="C65" s="298"/>
      <c r="D65" s="303"/>
      <c r="E65" s="300"/>
      <c r="F65" s="300"/>
      <c r="G65" s="301"/>
      <c r="H65" s="7"/>
      <c r="I65" s="7"/>
    </row>
    <row r="66" spans="1:9" x14ac:dyDescent="0.5">
      <c r="A66" s="7"/>
      <c r="B66" s="288"/>
      <c r="C66" s="298"/>
      <c r="D66" s="299" t="s">
        <v>169</v>
      </c>
      <c r="E66" s="300"/>
      <c r="F66" s="300"/>
      <c r="G66" s="301"/>
      <c r="H66" s="7"/>
      <c r="I66" s="7"/>
    </row>
    <row r="67" spans="1:9" x14ac:dyDescent="0.5">
      <c r="A67" s="7"/>
      <c r="B67" s="288"/>
      <c r="C67" s="298"/>
      <c r="D67" s="179" t="s">
        <v>176</v>
      </c>
      <c r="E67" s="300"/>
      <c r="F67" s="300"/>
      <c r="G67" s="301"/>
      <c r="H67" s="8"/>
      <c r="I67" s="7"/>
    </row>
    <row r="68" spans="1:9" x14ac:dyDescent="0.5">
      <c r="A68" s="7"/>
      <c r="B68" s="288"/>
      <c r="C68" s="298"/>
      <c r="D68" s="303"/>
      <c r="E68" s="300"/>
      <c r="F68" s="300"/>
      <c r="G68" s="301"/>
      <c r="H68" s="8"/>
      <c r="I68" s="8"/>
    </row>
    <row r="69" spans="1:9" ht="20.399999999999999" thickBot="1" x14ac:dyDescent="0.55000000000000004">
      <c r="A69" s="7"/>
      <c r="B69" s="304"/>
      <c r="C69" s="376" t="s">
        <v>77</v>
      </c>
      <c r="D69" s="377"/>
      <c r="E69" s="377"/>
      <c r="F69" s="377"/>
      <c r="G69" s="301"/>
      <c r="H69" s="7"/>
      <c r="I69" s="7"/>
    </row>
    <row r="70" spans="1:9" x14ac:dyDescent="0.5">
      <c r="A70" s="7"/>
      <c r="B70" s="288"/>
      <c r="C70" s="298"/>
      <c r="D70" s="303"/>
      <c r="E70" s="300"/>
      <c r="F70" s="300"/>
      <c r="G70" s="301"/>
      <c r="H70" s="8"/>
      <c r="I70" s="8"/>
    </row>
    <row r="71" spans="1:9" x14ac:dyDescent="0.5">
      <c r="A71" s="7"/>
      <c r="B71" s="288"/>
      <c r="C71" s="298"/>
      <c r="D71" s="179" t="s">
        <v>385</v>
      </c>
      <c r="E71" s="300"/>
      <c r="F71" s="300"/>
      <c r="G71" s="301"/>
      <c r="H71" s="8"/>
      <c r="I71" s="8"/>
    </row>
    <row r="72" spans="1:9" x14ac:dyDescent="0.5">
      <c r="A72" s="7"/>
      <c r="B72" s="288"/>
      <c r="C72" s="298"/>
      <c r="D72" s="179" t="s">
        <v>386</v>
      </c>
      <c r="E72" s="300"/>
      <c r="F72" s="300"/>
      <c r="G72" s="301"/>
      <c r="H72" s="8"/>
      <c r="I72" s="8"/>
    </row>
    <row r="73" spans="1:9" x14ac:dyDescent="0.5">
      <c r="A73" s="7"/>
      <c r="B73" s="288"/>
      <c r="C73" s="298"/>
      <c r="D73" s="179" t="s">
        <v>387</v>
      </c>
      <c r="E73" s="300"/>
      <c r="F73" s="300"/>
      <c r="G73" s="301"/>
      <c r="H73" s="8"/>
      <c r="I73" s="8"/>
    </row>
    <row r="74" spans="1:9" x14ac:dyDescent="0.5">
      <c r="A74" s="7"/>
      <c r="B74" s="288"/>
      <c r="C74" s="289"/>
      <c r="D74" s="179"/>
      <c r="E74" s="300"/>
      <c r="F74" s="300"/>
      <c r="G74" s="301"/>
      <c r="H74" s="8"/>
      <c r="I74" s="8"/>
    </row>
    <row r="75" spans="1:9" ht="15.3" thickBot="1" x14ac:dyDescent="0.55000000000000004">
      <c r="A75" s="7"/>
      <c r="B75" s="306"/>
      <c r="C75" s="307"/>
      <c r="D75" s="308"/>
      <c r="E75" s="309"/>
      <c r="F75" s="309"/>
      <c r="G75" s="310"/>
      <c r="H75" s="8"/>
      <c r="I75" s="8"/>
    </row>
    <row r="76" spans="1:9" ht="15.3" thickTop="1" x14ac:dyDescent="0.5">
      <c r="A76" s="7"/>
      <c r="B76" s="38"/>
      <c r="C76" s="38"/>
      <c r="D76" s="2"/>
      <c r="H76" s="8"/>
      <c r="I76" s="8"/>
    </row>
    <row r="77" spans="1:9" x14ac:dyDescent="0.5">
      <c r="A77" s="7"/>
      <c r="B77" s="38"/>
      <c r="C77" s="38"/>
      <c r="D77" s="3"/>
      <c r="H77" s="8"/>
      <c r="I77" s="8"/>
    </row>
    <row r="78" spans="1:9" x14ac:dyDescent="0.5">
      <c r="D78" s="1"/>
    </row>
    <row r="79" spans="1:9" x14ac:dyDescent="0.5">
      <c r="D79" s="1"/>
    </row>
    <row r="80" spans="1:9" x14ac:dyDescent="0.5">
      <c r="D80" s="1"/>
    </row>
    <row r="81" spans="4:4" x14ac:dyDescent="0.5">
      <c r="D81" s="1"/>
    </row>
  </sheetData>
  <sheetProtection algorithmName="SHA-512" hashValue="tGQMvMVOSlVi3OhCWZu9Hdm2SQUyEO7/NwCUJCs/RZ9j/MCvuXJKTSQmw0M17nIB8OzZEPdzozp7UqpH/zTpGQ==" saltValue="lJNTJbh1HSWD9KTEW1esuw==" spinCount="100000" sheet="1" objects="1" scenarios="1"/>
  <printOptions horizontalCentered="1" verticalCentered="1"/>
  <pageMargins left="0.25" right="0.25" top="0.75" bottom="0.75" header="0.3" footer="0.3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4"/>
    <pageSetUpPr fitToPage="1"/>
  </sheetPr>
  <dimension ref="B1:V59"/>
  <sheetViews>
    <sheetView showGridLines="0" zoomScale="80" zoomScaleNormal="80" workbookViewId="0">
      <pane ySplit="6" topLeftCell="A7" activePane="bottomLeft" state="frozen"/>
      <selection activeCell="C9" sqref="C9"/>
      <selection pane="bottomLeft" activeCell="A7" sqref="A7"/>
    </sheetView>
  </sheetViews>
  <sheetFormatPr defaultColWidth="8" defaultRowHeight="13.8" x14ac:dyDescent="0.45"/>
  <cols>
    <col min="1" max="1" width="10.5703125" style="15" customWidth="1"/>
    <col min="2" max="2" width="3.5703125" style="15" customWidth="1"/>
    <col min="3" max="3" width="31.42578125" style="15" customWidth="1"/>
    <col min="4" max="4" width="20.76171875" style="15" customWidth="1"/>
    <col min="5" max="5" width="25.5703125" style="15" customWidth="1"/>
    <col min="6" max="6" width="10.5703125" style="15" customWidth="1"/>
    <col min="7" max="7" width="8.5703125" style="15" customWidth="1"/>
    <col min="8" max="8" width="21.5703125" style="15" customWidth="1"/>
    <col min="9" max="9" width="25.5703125" style="15" customWidth="1"/>
    <col min="10" max="10" width="29.47265625" style="15" customWidth="1"/>
    <col min="11" max="11" width="10.5703125" style="15" customWidth="1"/>
    <col min="12" max="12" width="3.234375" style="15" customWidth="1"/>
    <col min="13" max="13" width="9.5703125" style="15" hidden="1" customWidth="1"/>
    <col min="14" max="14" width="43.234375" style="20" hidden="1" customWidth="1"/>
    <col min="15" max="15" width="35.42578125" style="20" hidden="1" customWidth="1"/>
    <col min="16" max="16" width="59.76171875" style="20" hidden="1" customWidth="1"/>
    <col min="17" max="17" width="7.09375" style="337" hidden="1" customWidth="1"/>
    <col min="18" max="18" width="3.47265625" style="20" hidden="1" customWidth="1"/>
    <col min="19" max="19" width="6.5703125" style="20" hidden="1" customWidth="1"/>
    <col min="20" max="20" width="8" style="20" hidden="1" customWidth="1"/>
    <col min="21" max="22" width="8" style="15" hidden="1" customWidth="1"/>
    <col min="23" max="34" width="8" style="15" customWidth="1"/>
    <col min="35" max="16384" width="8" style="15"/>
  </cols>
  <sheetData>
    <row r="1" spans="2:20" ht="5.25" customHeight="1" thickBot="1" x14ac:dyDescent="0.5"/>
    <row r="2" spans="2:20" s="29" customFormat="1" ht="47.25" customHeight="1" thickTop="1" x14ac:dyDescent="0.85">
      <c r="B2" s="279"/>
      <c r="C2" s="141" t="s">
        <v>420</v>
      </c>
      <c r="D2" s="280"/>
      <c r="E2" s="280"/>
      <c r="F2" s="280"/>
      <c r="G2" s="280"/>
      <c r="H2" s="280"/>
      <c r="I2" s="280"/>
      <c r="J2" s="280"/>
      <c r="K2" s="280"/>
      <c r="L2" s="281"/>
      <c r="N2" s="338"/>
      <c r="O2" s="338"/>
      <c r="P2" s="338"/>
      <c r="Q2" s="339"/>
      <c r="R2" s="338"/>
      <c r="S2" s="338"/>
      <c r="T2" s="338"/>
    </row>
    <row r="3" spans="2:20" s="29" customFormat="1" ht="22" customHeight="1" x14ac:dyDescent="0.8">
      <c r="B3" s="282"/>
      <c r="C3" s="49"/>
      <c r="L3" s="283"/>
      <c r="N3" s="338"/>
      <c r="O3" s="338"/>
      <c r="P3" s="338"/>
      <c r="Q3" s="339"/>
      <c r="R3" s="338"/>
      <c r="S3" s="338"/>
      <c r="T3" s="338"/>
    </row>
    <row r="4" spans="2:20" s="29" customFormat="1" ht="32.25" customHeight="1" thickBot="1" x14ac:dyDescent="0.85">
      <c r="B4" s="282"/>
      <c r="C4" s="49"/>
      <c r="L4" s="283"/>
      <c r="N4" s="341" t="s">
        <v>203</v>
      </c>
      <c r="O4" s="338"/>
      <c r="P4" s="338"/>
      <c r="Q4" s="339"/>
      <c r="R4" s="338"/>
      <c r="S4" s="338"/>
      <c r="T4" s="338"/>
    </row>
    <row r="5" spans="2:20" s="36" customFormat="1" ht="22" customHeight="1" thickBot="1" x14ac:dyDescent="0.8">
      <c r="B5" s="284"/>
      <c r="C5" s="52" t="s">
        <v>184</v>
      </c>
      <c r="D5" s="47"/>
      <c r="E5" s="526" t="s">
        <v>430</v>
      </c>
      <c r="F5" s="526"/>
      <c r="G5" s="526"/>
      <c r="H5" s="526"/>
      <c r="J5" s="396"/>
      <c r="K5" s="432" t="s">
        <v>421</v>
      </c>
      <c r="L5" s="285"/>
      <c r="N5" s="351">
        <f>+N8+P8</f>
        <v>43</v>
      </c>
      <c r="O5" s="340"/>
      <c r="P5" s="340"/>
      <c r="Q5" s="341"/>
      <c r="R5" s="340"/>
      <c r="S5" s="340"/>
      <c r="T5" s="340"/>
    </row>
    <row r="6" spans="2:20" s="36" customFormat="1" ht="22" customHeight="1" x14ac:dyDescent="0.6">
      <c r="B6" s="284"/>
      <c r="D6" s="47"/>
      <c r="E6" s="527" t="str">
        <f>IF(O58=TRUE,"Cut and Paste error, Please Undo Immediately","")</f>
        <v/>
      </c>
      <c r="F6" s="527"/>
      <c r="G6" s="527"/>
      <c r="H6" s="527"/>
      <c r="J6" s="396"/>
      <c r="K6" s="397"/>
      <c r="L6" s="285"/>
      <c r="N6" s="340"/>
      <c r="O6" s="340"/>
      <c r="P6" s="340"/>
      <c r="Q6" s="341"/>
      <c r="R6" s="340"/>
      <c r="S6" s="340"/>
      <c r="T6" s="340"/>
    </row>
    <row r="7" spans="2:20" s="22" customFormat="1" ht="22" customHeight="1" x14ac:dyDescent="0.45">
      <c r="B7" s="149" t="s">
        <v>102</v>
      </c>
      <c r="C7" s="398"/>
      <c r="D7" s="398"/>
      <c r="E7" s="398"/>
      <c r="F7" s="398"/>
      <c r="G7" s="398"/>
      <c r="H7" s="398"/>
      <c r="I7" s="398"/>
      <c r="J7" s="398"/>
      <c r="K7" s="398"/>
      <c r="L7" s="399"/>
      <c r="N7" s="350" t="s">
        <v>202</v>
      </c>
      <c r="O7" s="23"/>
      <c r="P7" s="350" t="s">
        <v>202</v>
      </c>
      <c r="Q7" s="342"/>
      <c r="R7" s="23"/>
      <c r="S7" s="23"/>
      <c r="T7" s="23"/>
    </row>
    <row r="8" spans="2:20" s="17" customFormat="1" ht="20.25" customHeight="1" x14ac:dyDescent="0.45">
      <c r="B8" s="400"/>
      <c r="C8" s="401"/>
      <c r="D8" s="401"/>
      <c r="E8" s="401"/>
      <c r="F8" s="401"/>
      <c r="G8" s="401"/>
      <c r="H8" s="401"/>
      <c r="I8" s="401"/>
      <c r="J8" s="401"/>
      <c r="K8" s="401"/>
      <c r="L8" s="402"/>
      <c r="N8" s="349">
        <f>COUNTA(N10:N60)</f>
        <v>23</v>
      </c>
      <c r="O8" s="331"/>
      <c r="P8" s="349">
        <f>COUNTA(P10:P60)</f>
        <v>20</v>
      </c>
      <c r="Q8" s="342"/>
      <c r="R8" s="23"/>
      <c r="S8" s="23"/>
      <c r="T8" s="23"/>
    </row>
    <row r="9" spans="2:20" s="17" customFormat="1" ht="20.25" customHeight="1" thickBot="1" x14ac:dyDescent="0.5">
      <c r="B9" s="400"/>
      <c r="C9" s="495" t="s">
        <v>437</v>
      </c>
      <c r="D9" s="496"/>
      <c r="E9" s="496"/>
      <c r="F9" s="496"/>
      <c r="G9" s="401"/>
      <c r="H9" s="199" t="s">
        <v>137</v>
      </c>
      <c r="I9" s="199"/>
      <c r="J9" s="200"/>
      <c r="K9" s="274" t="s">
        <v>54</v>
      </c>
      <c r="L9" s="402"/>
      <c r="N9" s="23"/>
      <c r="O9" s="23"/>
      <c r="P9" s="23"/>
      <c r="Q9" s="342"/>
      <c r="R9" s="23"/>
      <c r="S9" s="23" t="s">
        <v>97</v>
      </c>
      <c r="T9" s="23"/>
    </row>
    <row r="10" spans="2:20" s="17" customFormat="1" ht="20.25" customHeight="1" x14ac:dyDescent="0.45">
      <c r="B10" s="400"/>
      <c r="C10" s="401" t="s">
        <v>436</v>
      </c>
      <c r="D10" s="528"/>
      <c r="E10" s="528"/>
      <c r="F10" s="528"/>
      <c r="G10" s="401"/>
      <c r="H10" s="401" t="s">
        <v>29</v>
      </c>
      <c r="I10" s="401"/>
      <c r="J10" s="401"/>
      <c r="K10" s="434" t="s">
        <v>24</v>
      </c>
      <c r="L10" s="402"/>
      <c r="N10" s="343" t="str">
        <f>"CURR.YR - MGER - FIRM INFO - Submitter "&amp;C10</f>
        <v>CURR.YR - MGER - FIRM INFO - Submitter Submitter Name</v>
      </c>
      <c r="O10" s="382">
        <f>+D10</f>
        <v>0</v>
      </c>
      <c r="P10" s="343" t="str">
        <f t="shared" ref="P10:P23" si="0">"CURR.YR - MGER - SERVICES - "&amp;H10</f>
        <v>CURR.YR - MGER - SERVICES - Customized Portfolio Reporting</v>
      </c>
      <c r="Q10" s="385">
        <f>IF(K10="Y",1,0)</f>
        <v>1</v>
      </c>
      <c r="R10" s="343"/>
      <c r="S10" s="344" t="s">
        <v>24</v>
      </c>
      <c r="T10" s="343"/>
    </row>
    <row r="11" spans="2:20" s="17" customFormat="1" ht="20.25" customHeight="1" x14ac:dyDescent="0.45">
      <c r="B11" s="400"/>
      <c r="C11" s="433" t="s">
        <v>31</v>
      </c>
      <c r="D11" s="525"/>
      <c r="E11" s="525"/>
      <c r="F11" s="525"/>
      <c r="G11" s="401"/>
      <c r="H11" s="433" t="s">
        <v>110</v>
      </c>
      <c r="I11" s="433"/>
      <c r="J11" s="433"/>
      <c r="K11" s="436" t="s">
        <v>24</v>
      </c>
      <c r="L11" s="402"/>
      <c r="N11" s="343" t="str">
        <f t="shared" ref="N11:N12" si="1">"CURR.YR - MGER - FIRM INFO - Submitter "&amp;C11</f>
        <v>CURR.YR - MGER - FIRM INFO - Submitter Title</v>
      </c>
      <c r="O11" s="382">
        <f>+D11</f>
        <v>0</v>
      </c>
      <c r="P11" s="343" t="str">
        <f t="shared" si="0"/>
        <v>CURR.YR - MGER - SERVICES - Interactive Client Web Portal</v>
      </c>
      <c r="Q11" s="385">
        <f>IF(K11="Y",1,0)</f>
        <v>1</v>
      </c>
      <c r="R11" s="343"/>
      <c r="S11" s="344" t="s">
        <v>87</v>
      </c>
      <c r="T11" s="343"/>
    </row>
    <row r="12" spans="2:20" s="17" customFormat="1" ht="20.25" customHeight="1" x14ac:dyDescent="0.45">
      <c r="B12" s="400"/>
      <c r="C12" s="433" t="s">
        <v>17</v>
      </c>
      <c r="D12" s="529"/>
      <c r="E12" s="529"/>
      <c r="F12" s="529"/>
      <c r="G12" s="403"/>
      <c r="H12" s="433" t="s">
        <v>98</v>
      </c>
      <c r="I12" s="433"/>
      <c r="J12" s="433"/>
      <c r="K12" s="436" t="s">
        <v>24</v>
      </c>
      <c r="L12" s="404"/>
      <c r="N12" s="343" t="str">
        <f t="shared" si="1"/>
        <v>CURR.YR - MGER - FIRM INFO - Submitter Email</v>
      </c>
      <c r="O12" s="382">
        <f>+D12</f>
        <v>0</v>
      </c>
      <c r="P12" s="343" t="str">
        <f t="shared" si="0"/>
        <v>CURR.YR - MGER - SERVICES - Book Value/Yield Calcs on Portfolio Mgt Platform</v>
      </c>
      <c r="Q12" s="385">
        <f>IF(K12="Y",1,0)</f>
        <v>1</v>
      </c>
      <c r="R12" s="343"/>
      <c r="S12" s="343"/>
      <c r="T12" s="343"/>
    </row>
    <row r="13" spans="2:20" s="17" customFormat="1" ht="20.25" customHeight="1" x14ac:dyDescent="0.45">
      <c r="B13" s="400"/>
      <c r="C13" s="401" t="s">
        <v>419</v>
      </c>
      <c r="D13" s="523"/>
      <c r="E13" s="523"/>
      <c r="F13" s="523"/>
      <c r="G13" s="401"/>
      <c r="H13" s="433" t="s">
        <v>96</v>
      </c>
      <c r="I13" s="433"/>
      <c r="J13" s="433"/>
      <c r="K13" s="436" t="s">
        <v>24</v>
      </c>
      <c r="L13" s="402"/>
      <c r="N13" s="343" t="str">
        <f>"CURR.YR - MGER - FIRM INFO - "&amp;C13</f>
        <v>CURR.YR - MGER - FIRM INFO - Profile Submission Date</v>
      </c>
      <c r="O13" s="498">
        <f>+D13</f>
        <v>0</v>
      </c>
      <c r="P13" s="343" t="str">
        <f t="shared" si="0"/>
        <v>CURR.YR - MGER - SERVICES - Book Income Projections</v>
      </c>
      <c r="Q13" s="385">
        <f t="shared" ref="Q13:Q23" si="2">IF(K13="Y",1,0)</f>
        <v>1</v>
      </c>
      <c r="R13" s="343"/>
      <c r="S13" s="343"/>
      <c r="T13" s="343"/>
    </row>
    <row r="14" spans="2:20" s="17" customFormat="1" ht="20.25" customHeight="1" x14ac:dyDescent="0.45">
      <c r="B14" s="400"/>
      <c r="C14" s="401"/>
      <c r="D14" s="401"/>
      <c r="E14" s="401"/>
      <c r="F14" s="401"/>
      <c r="G14" s="401"/>
      <c r="H14" s="433" t="s">
        <v>99</v>
      </c>
      <c r="I14" s="433"/>
      <c r="J14" s="433"/>
      <c r="K14" s="436" t="s">
        <v>24</v>
      </c>
      <c r="L14" s="402"/>
      <c r="N14" s="343"/>
      <c r="O14" s="382"/>
      <c r="P14" s="343" t="str">
        <f t="shared" si="0"/>
        <v>CURR.YR - MGER - SERVICES - Cash Flow Projections</v>
      </c>
      <c r="Q14" s="385">
        <f t="shared" si="2"/>
        <v>1</v>
      </c>
      <c r="R14" s="343"/>
      <c r="S14" s="343"/>
      <c r="T14" s="343"/>
    </row>
    <row r="15" spans="2:20" s="17" customFormat="1" ht="20.25" customHeight="1" thickBot="1" x14ac:dyDescent="0.5">
      <c r="B15" s="400"/>
      <c r="C15" s="199" t="s">
        <v>38</v>
      </c>
      <c r="D15" s="200"/>
      <c r="E15" s="200"/>
      <c r="F15" s="200"/>
      <c r="G15" s="401"/>
      <c r="H15" s="433" t="s">
        <v>23</v>
      </c>
      <c r="I15" s="433"/>
      <c r="J15" s="433"/>
      <c r="K15" s="436" t="s">
        <v>24</v>
      </c>
      <c r="L15" s="402"/>
      <c r="P15" s="343" t="str">
        <f t="shared" si="0"/>
        <v>CURR.YR - MGER - SERVICES - Investment Accounting Outsourcing</v>
      </c>
      <c r="Q15" s="385">
        <f t="shared" si="2"/>
        <v>1</v>
      </c>
      <c r="R15" s="343"/>
      <c r="S15" s="343"/>
      <c r="T15" s="343"/>
    </row>
    <row r="16" spans="2:20" s="17" customFormat="1" ht="20.25" customHeight="1" x14ac:dyDescent="0.45">
      <c r="B16" s="400"/>
      <c r="C16" s="401" t="s">
        <v>59</v>
      </c>
      <c r="D16" s="524"/>
      <c r="E16" s="524"/>
      <c r="F16" s="524"/>
      <c r="G16" s="401"/>
      <c r="H16" s="433" t="s">
        <v>25</v>
      </c>
      <c r="I16" s="433"/>
      <c r="J16" s="433"/>
      <c r="K16" s="436" t="s">
        <v>24</v>
      </c>
      <c r="L16" s="402"/>
      <c r="N16" s="343" t="str">
        <f>"CURR.YR - MGER - FIRM INFO - "&amp;C16</f>
        <v>CURR.YR - MGER - FIRM INFO - Firm Name</v>
      </c>
      <c r="O16" s="382">
        <f>+D16</f>
        <v>0</v>
      </c>
      <c r="P16" s="343" t="str">
        <f t="shared" si="0"/>
        <v>CURR.YR - MGER - SERVICES - Peer Analytics</v>
      </c>
      <c r="Q16" s="385">
        <f t="shared" si="2"/>
        <v>1</v>
      </c>
      <c r="R16" s="343"/>
      <c r="S16" s="343"/>
      <c r="T16" s="343"/>
    </row>
    <row r="17" spans="2:20" s="17" customFormat="1" ht="20.25" customHeight="1" x14ac:dyDescent="0.45">
      <c r="B17" s="400"/>
      <c r="C17" s="433" t="s">
        <v>15</v>
      </c>
      <c r="D17" s="525"/>
      <c r="E17" s="525"/>
      <c r="F17" s="525"/>
      <c r="G17" s="401"/>
      <c r="H17" s="433" t="s">
        <v>52</v>
      </c>
      <c r="I17" s="433"/>
      <c r="J17" s="433"/>
      <c r="K17" s="436" t="s">
        <v>24</v>
      </c>
      <c r="L17" s="402"/>
      <c r="N17" s="343" t="str">
        <f>"CURR.YR - MGER - FIRM INFO - "&amp;C17</f>
        <v>CURR.YR - MGER - FIRM INFO - Address</v>
      </c>
      <c r="O17" s="382">
        <f t="shared" ref="O17:O18" si="3">+D17</f>
        <v>0</v>
      </c>
      <c r="P17" s="343" t="str">
        <f t="shared" si="0"/>
        <v>CURR.YR - MGER - SERVICES - Capital Modelling and Management</v>
      </c>
      <c r="Q17" s="385">
        <f t="shared" si="2"/>
        <v>1</v>
      </c>
      <c r="R17" s="343"/>
      <c r="S17" s="343"/>
      <c r="T17" s="343"/>
    </row>
    <row r="18" spans="2:20" s="17" customFormat="1" ht="20.25" customHeight="1" x14ac:dyDescent="0.45">
      <c r="B18" s="400"/>
      <c r="C18" s="433" t="s">
        <v>18</v>
      </c>
      <c r="D18" s="525"/>
      <c r="E18" s="525"/>
      <c r="F18" s="525"/>
      <c r="G18" s="401"/>
      <c r="H18" s="433" t="s">
        <v>28</v>
      </c>
      <c r="I18" s="433"/>
      <c r="J18" s="433"/>
      <c r="K18" s="436" t="s">
        <v>24</v>
      </c>
      <c r="L18" s="402"/>
      <c r="N18" s="343" t="str">
        <f>"CURR.YR - MGER - FIRM INFO - "&amp;C18</f>
        <v>CURR.YR - MGER - FIRM INFO - Website</v>
      </c>
      <c r="O18" s="382">
        <f t="shared" si="3"/>
        <v>0</v>
      </c>
      <c r="P18" s="343" t="str">
        <f t="shared" si="0"/>
        <v>CURR.YR - MGER - SERVICES - ALM Partnering</v>
      </c>
      <c r="Q18" s="385">
        <f t="shared" si="2"/>
        <v>1</v>
      </c>
      <c r="R18" s="343"/>
      <c r="S18" s="343"/>
      <c r="T18" s="343"/>
    </row>
    <row r="19" spans="2:20" s="17" customFormat="1" ht="20.25" customHeight="1" x14ac:dyDescent="0.45">
      <c r="B19" s="400"/>
      <c r="C19" s="401"/>
      <c r="D19" s="401"/>
      <c r="E19" s="401"/>
      <c r="F19" s="401"/>
      <c r="G19" s="401"/>
      <c r="H19" s="433" t="s">
        <v>27</v>
      </c>
      <c r="I19" s="433"/>
      <c r="J19" s="433"/>
      <c r="K19" s="436" t="s">
        <v>24</v>
      </c>
      <c r="L19" s="402"/>
      <c r="N19" s="343"/>
      <c r="O19" s="382"/>
      <c r="P19" s="343" t="str">
        <f t="shared" si="0"/>
        <v>CURR.YR - MGER - SERVICES - Regulatory Assistance</v>
      </c>
      <c r="Q19" s="385">
        <f t="shared" si="2"/>
        <v>1</v>
      </c>
      <c r="R19" s="343"/>
      <c r="S19" s="343"/>
      <c r="T19" s="343"/>
    </row>
    <row r="20" spans="2:20" s="17" customFormat="1" ht="20.25" customHeight="1" x14ac:dyDescent="0.45">
      <c r="B20" s="400"/>
      <c r="C20" s="433" t="s">
        <v>435</v>
      </c>
      <c r="D20" s="525"/>
      <c r="E20" s="525"/>
      <c r="F20" s="525"/>
      <c r="G20" s="401"/>
      <c r="H20" s="433" t="s">
        <v>26</v>
      </c>
      <c r="I20" s="433"/>
      <c r="J20" s="433"/>
      <c r="K20" s="436" t="s">
        <v>24</v>
      </c>
      <c r="L20" s="402"/>
      <c r="N20" s="343" t="str">
        <f>"CURR.YR - MGER - FIRM INFO - "&amp;C20</f>
        <v>CURR.YR - MGER - FIRM INFO - Contact Name</v>
      </c>
      <c r="O20" s="382">
        <f>D20</f>
        <v>0</v>
      </c>
      <c r="P20" s="343" t="str">
        <f t="shared" si="0"/>
        <v>CURR.YR - MGER - SERVICES - Strategic Asset Allocation Advice</v>
      </c>
      <c r="Q20" s="385">
        <f t="shared" si="2"/>
        <v>1</v>
      </c>
      <c r="R20" s="343"/>
      <c r="S20" s="343"/>
      <c r="T20" s="343"/>
    </row>
    <row r="21" spans="2:20" s="17" customFormat="1" ht="20.25" customHeight="1" x14ac:dyDescent="0.45">
      <c r="B21" s="400"/>
      <c r="C21" s="433" t="s">
        <v>31</v>
      </c>
      <c r="D21" s="522"/>
      <c r="E21" s="522"/>
      <c r="F21" s="522"/>
      <c r="G21" s="401"/>
      <c r="H21" s="433" t="s">
        <v>64</v>
      </c>
      <c r="I21" s="433"/>
      <c r="J21" s="433"/>
      <c r="K21" s="436" t="s">
        <v>24</v>
      </c>
      <c r="L21" s="402"/>
      <c r="N21" s="343" t="str">
        <f>"CURR.YR - MGER - FIRM INFO - "&amp;C21</f>
        <v>CURR.YR - MGER - FIRM INFO - Title</v>
      </c>
      <c r="O21" s="382">
        <f t="shared" ref="O21:O23" si="4">D21</f>
        <v>0</v>
      </c>
      <c r="P21" s="343" t="str">
        <f>"CURR.YR - MGER - SERVICES - "&amp;H21</f>
        <v>CURR.YR - MGER - SERVICES - Tactical Asset Allocation / Multi-Asset Portfolio Mgt</v>
      </c>
      <c r="Q21" s="385">
        <f t="shared" si="2"/>
        <v>1</v>
      </c>
      <c r="R21" s="343"/>
      <c r="S21" s="343"/>
      <c r="T21" s="343"/>
    </row>
    <row r="22" spans="2:20" s="17" customFormat="1" ht="20.25" customHeight="1" x14ac:dyDescent="0.45">
      <c r="B22" s="400"/>
      <c r="C22" s="433" t="s">
        <v>17</v>
      </c>
      <c r="D22" s="522"/>
      <c r="E22" s="522"/>
      <c r="F22" s="522"/>
      <c r="G22" s="401"/>
      <c r="H22" s="433" t="s">
        <v>53</v>
      </c>
      <c r="I22" s="433"/>
      <c r="J22" s="433"/>
      <c r="K22" s="436" t="s">
        <v>24</v>
      </c>
      <c r="L22" s="402"/>
      <c r="N22" s="343" t="str">
        <f>"CURR.YR - MGER - FIRM INFO - "&amp;C22</f>
        <v>CURR.YR - MGER - FIRM INFO - Email</v>
      </c>
      <c r="O22" s="382">
        <f t="shared" si="4"/>
        <v>0</v>
      </c>
      <c r="P22" s="343" t="str">
        <f t="shared" si="0"/>
        <v>CURR.YR - MGER - SERVICES - Insurance Client Conferences</v>
      </c>
      <c r="Q22" s="385">
        <f t="shared" si="2"/>
        <v>1</v>
      </c>
      <c r="R22" s="343"/>
      <c r="S22" s="343"/>
      <c r="T22" s="343"/>
    </row>
    <row r="23" spans="2:20" s="17" customFormat="1" ht="20.25" customHeight="1" x14ac:dyDescent="0.45">
      <c r="B23" s="400"/>
      <c r="C23" s="433" t="s">
        <v>16</v>
      </c>
      <c r="D23" s="530"/>
      <c r="E23" s="530"/>
      <c r="F23" s="530"/>
      <c r="G23" s="401"/>
      <c r="H23" s="433" t="s">
        <v>73</v>
      </c>
      <c r="I23" s="433"/>
      <c r="J23" s="433"/>
      <c r="K23" s="436" t="s">
        <v>24</v>
      </c>
      <c r="L23" s="402"/>
      <c r="N23" s="343" t="str">
        <f>"CURR.YR - MGER - FIRM INFO - "&amp;C23</f>
        <v>CURR.YR - MGER - FIRM INFO - Phone</v>
      </c>
      <c r="O23" s="382">
        <f t="shared" si="4"/>
        <v>0</v>
      </c>
      <c r="P23" s="343" t="str">
        <f t="shared" si="0"/>
        <v>CURR.YR - MGER - SERVICES - ESG Specific Products Placed with Insurers</v>
      </c>
      <c r="Q23" s="385">
        <f t="shared" si="2"/>
        <v>1</v>
      </c>
      <c r="R23" s="343"/>
      <c r="S23" s="343"/>
      <c r="T23" s="343"/>
    </row>
    <row r="24" spans="2:20" s="17" customFormat="1" ht="20.25" customHeight="1" x14ac:dyDescent="0.45">
      <c r="B24" s="400"/>
      <c r="C24" s="401"/>
      <c r="D24" s="401"/>
      <c r="E24" s="401"/>
      <c r="F24" s="401"/>
      <c r="G24" s="401"/>
      <c r="H24" s="401"/>
      <c r="I24" s="401"/>
      <c r="J24" s="401"/>
      <c r="K24" s="401"/>
      <c r="L24" s="402"/>
      <c r="N24" s="343"/>
      <c r="O24" s="382"/>
      <c r="P24" s="343"/>
      <c r="Q24" s="385"/>
      <c r="R24" s="343"/>
      <c r="S24" s="343"/>
      <c r="T24" s="343"/>
    </row>
    <row r="25" spans="2:20" s="17" customFormat="1" ht="20.25" customHeight="1" x14ac:dyDescent="0.45">
      <c r="B25" s="400"/>
      <c r="C25" s="401"/>
      <c r="D25" s="401"/>
      <c r="E25" s="401"/>
      <c r="F25" s="401"/>
      <c r="G25" s="401"/>
      <c r="H25" s="401"/>
      <c r="I25" s="401"/>
      <c r="J25" s="401"/>
      <c r="K25" s="405"/>
      <c r="L25" s="402"/>
      <c r="N25" s="343"/>
      <c r="O25" s="382"/>
      <c r="P25" s="343"/>
      <c r="Q25" s="382"/>
      <c r="R25" s="343"/>
      <c r="S25" s="343"/>
      <c r="T25" s="343"/>
    </row>
    <row r="26" spans="2:20" s="22" customFormat="1" ht="22" customHeight="1" x14ac:dyDescent="0.45">
      <c r="B26" s="149" t="s">
        <v>138</v>
      </c>
      <c r="C26" s="398"/>
      <c r="D26" s="398"/>
      <c r="E26" s="398"/>
      <c r="F26" s="398"/>
      <c r="G26" s="398"/>
      <c r="H26" s="398"/>
      <c r="I26" s="398"/>
      <c r="J26" s="398"/>
      <c r="K26" s="406"/>
      <c r="L26" s="399"/>
      <c r="N26" s="343"/>
      <c r="O26" s="382"/>
      <c r="P26" s="343"/>
      <c r="Q26" s="385"/>
      <c r="R26" s="343"/>
      <c r="S26" s="343"/>
      <c r="T26" s="343"/>
    </row>
    <row r="27" spans="2:20" s="17" customFormat="1" ht="20.25" customHeight="1" x14ac:dyDescent="0.45">
      <c r="B27" s="400"/>
      <c r="C27" s="401"/>
      <c r="D27" s="401"/>
      <c r="E27" s="401"/>
      <c r="F27" s="401"/>
      <c r="G27" s="401"/>
      <c r="H27" s="401"/>
      <c r="I27" s="401"/>
      <c r="J27" s="401"/>
      <c r="K27" s="407"/>
      <c r="L27" s="402"/>
      <c r="N27" s="343"/>
      <c r="O27" s="382"/>
      <c r="P27" s="343"/>
      <c r="Q27" s="385"/>
      <c r="R27" s="343"/>
      <c r="S27" s="343"/>
      <c r="T27" s="343"/>
    </row>
    <row r="28" spans="2:20" s="16" customFormat="1" ht="18" customHeight="1" x14ac:dyDescent="0.5">
      <c r="B28" s="408"/>
      <c r="C28" s="409" t="s">
        <v>200</v>
      </c>
      <c r="D28" s="410"/>
      <c r="E28" s="410"/>
      <c r="F28" s="410"/>
      <c r="G28" s="410"/>
      <c r="H28" s="411" t="s">
        <v>201</v>
      </c>
      <c r="I28" s="410"/>
      <c r="J28" s="410"/>
      <c r="K28" s="412"/>
      <c r="L28" s="413"/>
      <c r="N28" s="345"/>
      <c r="O28" s="383"/>
      <c r="P28" s="345"/>
      <c r="Q28" s="387"/>
      <c r="R28" s="345"/>
      <c r="S28" s="345"/>
      <c r="T28" s="345"/>
    </row>
    <row r="29" spans="2:20" s="53" customFormat="1" ht="18" customHeight="1" x14ac:dyDescent="0.45">
      <c r="B29" s="414"/>
      <c r="C29" s="415" t="s">
        <v>177</v>
      </c>
      <c r="D29" s="416"/>
      <c r="E29" s="416"/>
      <c r="F29" s="416"/>
      <c r="G29" s="416"/>
      <c r="H29" s="417" t="s">
        <v>186</v>
      </c>
      <c r="I29" s="416"/>
      <c r="J29" s="416"/>
      <c r="K29" s="418"/>
      <c r="L29" s="419"/>
      <c r="N29" s="346"/>
      <c r="O29" s="384"/>
      <c r="P29" s="346"/>
      <c r="Q29" s="388"/>
      <c r="R29" s="346"/>
      <c r="S29" s="346"/>
      <c r="T29" s="346"/>
    </row>
    <row r="30" spans="2:20" s="17" customFormat="1" ht="20.25" customHeight="1" x14ac:dyDescent="0.45">
      <c r="B30" s="400"/>
      <c r="C30" s="401"/>
      <c r="D30" s="401"/>
      <c r="E30" s="401"/>
      <c r="F30" s="401"/>
      <c r="G30" s="401"/>
      <c r="H30" s="401"/>
      <c r="I30" s="401"/>
      <c r="J30" s="401"/>
      <c r="K30" s="407"/>
      <c r="L30" s="402"/>
      <c r="N30" s="343"/>
      <c r="O30" s="382"/>
      <c r="P30" s="343"/>
      <c r="Q30" s="385"/>
      <c r="R30" s="343"/>
      <c r="S30" s="343"/>
      <c r="T30" s="343"/>
    </row>
    <row r="31" spans="2:20" s="17" customFormat="1" ht="20.25" customHeight="1" thickBot="1" x14ac:dyDescent="0.5">
      <c r="B31" s="400"/>
      <c r="C31" s="199" t="s">
        <v>113</v>
      </c>
      <c r="D31" s="200"/>
      <c r="E31" s="200"/>
      <c r="F31" s="275" t="s">
        <v>42</v>
      </c>
      <c r="G31" s="401"/>
      <c r="H31" s="199" t="s">
        <v>112</v>
      </c>
      <c r="I31" s="200"/>
      <c r="J31" s="200"/>
      <c r="K31" s="275" t="s">
        <v>42</v>
      </c>
      <c r="L31" s="402"/>
      <c r="N31" s="343"/>
      <c r="O31" s="382"/>
      <c r="P31" s="343"/>
      <c r="Q31" s="385"/>
      <c r="R31" s="343"/>
      <c r="S31" s="343"/>
      <c r="T31" s="343"/>
    </row>
    <row r="32" spans="2:20" s="17" customFormat="1" ht="20.25" customHeight="1" x14ac:dyDescent="0.45">
      <c r="B32" s="400"/>
      <c r="C32" s="401" t="s">
        <v>71</v>
      </c>
      <c r="D32" s="403"/>
      <c r="E32" s="403"/>
      <c r="F32" s="435"/>
      <c r="G32" s="401"/>
      <c r="H32" s="401" t="s">
        <v>30</v>
      </c>
      <c r="I32" s="401"/>
      <c r="J32" s="401"/>
      <c r="K32" s="435"/>
      <c r="L32" s="402"/>
      <c r="N32" s="343" t="str">
        <f>"CURR.YR - MGER - CLIENT COUNT - "&amp;C32</f>
        <v>CURR.YR - MGER - CLIENT COUNT - Life</v>
      </c>
      <c r="O32" s="385">
        <f>+F32</f>
        <v>0</v>
      </c>
      <c r="P32" s="343" t="str">
        <f>"CURR.YR - MGER - ACCOUNT SIZE - "&amp;H32</f>
        <v>CURR.YR - MGER - ACCOUNT SIZE - &gt;$10bn</v>
      </c>
      <c r="Q32" s="385">
        <f t="shared" ref="Q32:Q37" si="5">K32</f>
        <v>0</v>
      </c>
      <c r="R32" s="343"/>
      <c r="S32" s="343"/>
      <c r="T32" s="343"/>
    </row>
    <row r="33" spans="2:20" s="17" customFormat="1" ht="20.25" customHeight="1" x14ac:dyDescent="0.45">
      <c r="B33" s="400"/>
      <c r="C33" s="433" t="s">
        <v>415</v>
      </c>
      <c r="D33" s="437"/>
      <c r="E33" s="437"/>
      <c r="F33" s="438"/>
      <c r="G33" s="401"/>
      <c r="H33" s="433" t="s">
        <v>49</v>
      </c>
      <c r="I33" s="433"/>
      <c r="J33" s="433"/>
      <c r="K33" s="438"/>
      <c r="L33" s="402"/>
      <c r="M33" s="18"/>
      <c r="N33" s="343" t="str">
        <f>"CURR.YR - MGER - CLIENT COUNT - "&amp;C34</f>
        <v>CURR.YR - MGER - CLIENT COUNT - Property Casualty</v>
      </c>
      <c r="O33" s="385">
        <f>+F34</f>
        <v>0</v>
      </c>
      <c r="P33" s="343" t="str">
        <f>"CURR.YR - MGER - ACCOUNT SIZE - "&amp;H33</f>
        <v>CURR.YR - MGER - ACCOUNT SIZE - $5bn-$10bn</v>
      </c>
      <c r="Q33" s="385">
        <f t="shared" si="5"/>
        <v>0</v>
      </c>
      <c r="R33" s="343"/>
      <c r="S33" s="343"/>
      <c r="T33" s="343"/>
    </row>
    <row r="34" spans="2:20" s="17" customFormat="1" ht="20.25" customHeight="1" x14ac:dyDescent="0.45">
      <c r="B34" s="400"/>
      <c r="C34" s="433" t="s">
        <v>19</v>
      </c>
      <c r="D34" s="433"/>
      <c r="E34" s="433"/>
      <c r="F34" s="438"/>
      <c r="G34" s="401"/>
      <c r="H34" s="433" t="s">
        <v>50</v>
      </c>
      <c r="I34" s="433"/>
      <c r="J34" s="433"/>
      <c r="K34" s="438"/>
      <c r="L34" s="402"/>
      <c r="M34" s="18"/>
      <c r="N34" s="343" t="str">
        <f>"CURR.YR - MGER - CLIENT COUNT - "&amp;C35</f>
        <v>CURR.YR - MGER - CLIENT COUNT - Reinsurance (All Lines)</v>
      </c>
      <c r="O34" s="385">
        <f>+F35</f>
        <v>0</v>
      </c>
      <c r="P34" s="343" t="str">
        <f>"CURR.YR - MGER - ACCOUNT SIZE - "&amp;H34</f>
        <v>CURR.YR - MGER - ACCOUNT SIZE - $1bn-$5bn</v>
      </c>
      <c r="Q34" s="385">
        <f t="shared" si="5"/>
        <v>0</v>
      </c>
      <c r="R34" s="343"/>
      <c r="S34" s="343"/>
      <c r="T34" s="343"/>
    </row>
    <row r="35" spans="2:20" s="17" customFormat="1" ht="20.25" customHeight="1" x14ac:dyDescent="0.45">
      <c r="B35" s="400"/>
      <c r="C35" s="433" t="s">
        <v>37</v>
      </c>
      <c r="D35" s="433"/>
      <c r="E35" s="433"/>
      <c r="F35" s="438"/>
      <c r="G35" s="401"/>
      <c r="H35" s="433" t="s">
        <v>69</v>
      </c>
      <c r="I35" s="433"/>
      <c r="J35" s="433"/>
      <c r="K35" s="438"/>
      <c r="L35" s="402"/>
      <c r="M35" s="18"/>
      <c r="N35" s="343" t="str">
        <f>"CURR.YR - MGER - CLIENT COUNT - "&amp;C36</f>
        <v>CURR.YR - MGER - CLIENT COUNT - Multi-Line</v>
      </c>
      <c r="O35" s="385">
        <f>+F36</f>
        <v>0</v>
      </c>
      <c r="P35" s="343" t="str">
        <f>"CURR.YR - MGER - ACCOUNT SIZE - "&amp;H35</f>
        <v>CURR.YR - MGER - ACCOUNT SIZE - $200mn-$1bn</v>
      </c>
      <c r="Q35" s="385">
        <f t="shared" si="5"/>
        <v>0</v>
      </c>
      <c r="R35" s="343"/>
      <c r="S35" s="343"/>
      <c r="T35" s="343"/>
    </row>
    <row r="36" spans="2:20" s="17" customFormat="1" ht="20.25" customHeight="1" x14ac:dyDescent="0.45">
      <c r="B36" s="400"/>
      <c r="C36" s="433" t="s">
        <v>21</v>
      </c>
      <c r="D36" s="433"/>
      <c r="E36" s="433"/>
      <c r="F36" s="438"/>
      <c r="G36" s="401"/>
      <c r="H36" s="439" t="s">
        <v>70</v>
      </c>
      <c r="I36" s="433"/>
      <c r="J36" s="433"/>
      <c r="K36" s="438"/>
      <c r="L36" s="402"/>
      <c r="N36" s="343" t="str">
        <f>"CURR.YR - MGER - CLIENT COUNT - "&amp;C37</f>
        <v>CURR.YR - MGER - CLIENT COUNT - Other</v>
      </c>
      <c r="O36" s="385">
        <f>+F37</f>
        <v>0</v>
      </c>
      <c r="P36" s="343" t="str">
        <f>"CURR.YR - MGER - ACCOUNT SIZE - "&amp;H36</f>
        <v>CURR.YR - MGER - ACCOUNT SIZE - &lt;$200mn</v>
      </c>
      <c r="Q36" s="385">
        <f t="shared" si="5"/>
        <v>0</v>
      </c>
      <c r="R36" s="343"/>
      <c r="S36" s="343"/>
      <c r="T36" s="347"/>
    </row>
    <row r="37" spans="2:20" s="17" customFormat="1" ht="20.25" customHeight="1" x14ac:dyDescent="0.45">
      <c r="B37" s="400"/>
      <c r="C37" s="433" t="s">
        <v>2</v>
      </c>
      <c r="D37" s="433"/>
      <c r="E37" s="433"/>
      <c r="F37" s="438"/>
      <c r="G37" s="401"/>
      <c r="H37" s="401" t="s">
        <v>20</v>
      </c>
      <c r="I37" s="401"/>
      <c r="J37" s="401"/>
      <c r="K37" s="420">
        <f>SUM(K32:K36)</f>
        <v>0</v>
      </c>
      <c r="L37" s="402"/>
      <c r="N37" s="343" t="str">
        <f>"CURR.YR - MGER - CLIENT COUNT - "&amp;C33</f>
        <v>CURR.YR - MGER - CLIENT COUNT - Health</v>
      </c>
      <c r="O37" s="385">
        <f>+F33</f>
        <v>0</v>
      </c>
      <c r="P37" s="343" t="s">
        <v>322</v>
      </c>
      <c r="Q37" s="385">
        <f t="shared" si="5"/>
        <v>0</v>
      </c>
      <c r="R37" s="343"/>
      <c r="S37" s="343"/>
      <c r="T37" s="343"/>
    </row>
    <row r="38" spans="2:20" s="17" customFormat="1" ht="20.25" customHeight="1" x14ac:dyDescent="0.45">
      <c r="B38" s="400"/>
      <c r="C38" s="401" t="s">
        <v>0</v>
      </c>
      <c r="D38" s="401"/>
      <c r="E38" s="401"/>
      <c r="F38" s="420">
        <f>SUM(F32:F37)</f>
        <v>0</v>
      </c>
      <c r="G38" s="401"/>
      <c r="H38" s="401"/>
      <c r="I38" s="401"/>
      <c r="J38" s="401"/>
      <c r="K38" s="401"/>
      <c r="L38" s="402"/>
      <c r="N38" s="343" t="s">
        <v>323</v>
      </c>
      <c r="O38" s="385">
        <f>+F38</f>
        <v>0</v>
      </c>
      <c r="P38" s="343"/>
      <c r="Q38" s="385"/>
      <c r="R38" s="343"/>
      <c r="S38" s="343"/>
      <c r="T38" s="343"/>
    </row>
    <row r="39" spans="2:20" s="17" customFormat="1" ht="20.25" customHeight="1" x14ac:dyDescent="0.45">
      <c r="B39" s="400"/>
      <c r="C39" s="401"/>
      <c r="D39" s="401"/>
      <c r="E39" s="401"/>
      <c r="F39" s="401"/>
      <c r="G39" s="401"/>
      <c r="H39" s="401"/>
      <c r="I39" s="401"/>
      <c r="J39" s="401"/>
      <c r="K39" s="401"/>
      <c r="L39" s="402"/>
      <c r="N39" s="343"/>
      <c r="O39" s="385"/>
      <c r="P39" s="343"/>
      <c r="Q39" s="385"/>
      <c r="R39" s="343"/>
      <c r="S39" s="343"/>
      <c r="T39" s="343"/>
    </row>
    <row r="40" spans="2:20" s="17" customFormat="1" ht="20.25" customHeight="1" x14ac:dyDescent="0.45">
      <c r="B40" s="400"/>
      <c r="C40" s="401"/>
      <c r="D40" s="401"/>
      <c r="E40" s="401"/>
      <c r="F40" s="401"/>
      <c r="G40" s="401"/>
      <c r="H40" s="401"/>
      <c r="I40" s="401"/>
      <c r="J40" s="401"/>
      <c r="K40" s="401"/>
      <c r="L40" s="402"/>
      <c r="N40" s="343"/>
      <c r="O40" s="382"/>
      <c r="P40" s="343"/>
      <c r="Q40" s="385"/>
      <c r="R40" s="343"/>
      <c r="S40" s="343"/>
      <c r="T40" s="343"/>
    </row>
    <row r="41" spans="2:20" s="22" customFormat="1" ht="22" customHeight="1" x14ac:dyDescent="0.45">
      <c r="B41" s="149" t="s">
        <v>86</v>
      </c>
      <c r="C41" s="398"/>
      <c r="D41" s="398"/>
      <c r="E41" s="398"/>
      <c r="F41" s="398"/>
      <c r="G41" s="398"/>
      <c r="H41" s="398"/>
      <c r="I41" s="398"/>
      <c r="J41" s="398"/>
      <c r="K41" s="406"/>
      <c r="L41" s="399"/>
      <c r="N41" s="343"/>
      <c r="O41" s="382"/>
      <c r="P41" s="343"/>
      <c r="Q41" s="385"/>
      <c r="R41" s="343"/>
      <c r="S41" s="343"/>
      <c r="T41" s="343"/>
    </row>
    <row r="42" spans="2:20" ht="20.25" customHeight="1" x14ac:dyDescent="0.45">
      <c r="B42" s="421"/>
      <c r="C42" s="422"/>
      <c r="D42" s="422"/>
      <c r="E42" s="422"/>
      <c r="F42" s="422"/>
      <c r="G42" s="422"/>
      <c r="H42" s="422"/>
      <c r="I42" s="422"/>
      <c r="J42" s="422"/>
      <c r="K42" s="422"/>
      <c r="L42" s="423"/>
      <c r="N42" s="345"/>
      <c r="O42" s="383"/>
      <c r="P42" s="345"/>
      <c r="Q42" s="387"/>
      <c r="R42" s="345"/>
      <c r="S42" s="345"/>
      <c r="T42" s="345"/>
    </row>
    <row r="43" spans="2:20" s="17" customFormat="1" ht="20.25" customHeight="1" thickBot="1" x14ac:dyDescent="0.5">
      <c r="B43" s="400"/>
      <c r="C43" s="199" t="s">
        <v>86</v>
      </c>
      <c r="D43" s="200"/>
      <c r="E43" s="200"/>
      <c r="F43" s="200"/>
      <c r="G43" s="200"/>
      <c r="H43" s="200"/>
      <c r="I43" s="200"/>
      <c r="J43" s="200"/>
      <c r="K43" s="200"/>
      <c r="L43" s="402"/>
      <c r="N43" s="343"/>
      <c r="O43" s="382"/>
      <c r="P43" s="343"/>
      <c r="Q43" s="385"/>
      <c r="R43" s="343"/>
      <c r="S43" s="343"/>
      <c r="T43" s="343"/>
    </row>
    <row r="44" spans="2:20" s="17" customFormat="1" ht="37" customHeight="1" x14ac:dyDescent="0.45">
      <c r="B44" s="400"/>
      <c r="C44" s="531" t="s">
        <v>429</v>
      </c>
      <c r="D44" s="531"/>
      <c r="E44" s="531"/>
      <c r="F44" s="531"/>
      <c r="G44" s="531"/>
      <c r="H44" s="531"/>
      <c r="I44" s="531"/>
      <c r="J44" s="531"/>
      <c r="K44" s="381" t="s">
        <v>24</v>
      </c>
      <c r="L44" s="404"/>
      <c r="N44" s="343" t="s">
        <v>324</v>
      </c>
      <c r="O44" s="382">
        <f>IF(K44="Y",1,0)</f>
        <v>1</v>
      </c>
      <c r="P44" s="343"/>
      <c r="Q44" s="385"/>
      <c r="R44" s="343"/>
      <c r="S44" s="343"/>
      <c r="T44" s="343"/>
    </row>
    <row r="45" spans="2:20" s="19" customFormat="1" ht="18" customHeight="1" x14ac:dyDescent="0.45">
      <c r="B45" s="424"/>
      <c r="C45" s="425" t="s">
        <v>411</v>
      </c>
      <c r="D45" s="425"/>
      <c r="E45" s="425"/>
      <c r="F45" s="425"/>
      <c r="G45" s="425"/>
      <c r="H45" s="425"/>
      <c r="I45" s="425"/>
      <c r="J45" s="425"/>
      <c r="K45" s="425"/>
      <c r="L45" s="426"/>
      <c r="N45" s="343"/>
      <c r="O45" s="382"/>
      <c r="P45" s="343"/>
      <c r="Q45" s="385"/>
      <c r="R45" s="343"/>
      <c r="S45" s="343"/>
      <c r="T45" s="343"/>
    </row>
    <row r="46" spans="2:20" s="17" customFormat="1" ht="18" customHeight="1" x14ac:dyDescent="0.4">
      <c r="B46" s="400"/>
      <c r="C46" s="401" t="str">
        <f>IF(K44="Y", "Please provide a brief description along with approximate impact of your total 3P-GA AUM a/o 12/21 (will not published at a company level)", "")</f>
        <v>Please provide a brief description along with approximate impact of your total 3P-GA AUM a/o 12/21 (will not published at a company level)</v>
      </c>
      <c r="D46" s="401"/>
      <c r="E46" s="401"/>
      <c r="F46" s="401"/>
      <c r="G46" s="401"/>
      <c r="H46" s="401"/>
      <c r="I46" s="401"/>
      <c r="J46" s="401"/>
      <c r="K46" s="401"/>
      <c r="L46" s="402"/>
      <c r="N46" s="345"/>
      <c r="O46" s="382"/>
      <c r="P46" s="343"/>
      <c r="Q46" s="385"/>
      <c r="R46" s="343"/>
      <c r="S46" s="343"/>
      <c r="T46" s="343"/>
    </row>
    <row r="47" spans="2:20" s="16" customFormat="1" ht="110.25" customHeight="1" x14ac:dyDescent="0.5">
      <c r="B47" s="408"/>
      <c r="C47" s="533"/>
      <c r="D47" s="533"/>
      <c r="E47" s="533"/>
      <c r="F47" s="533"/>
      <c r="G47" s="533"/>
      <c r="H47" s="533"/>
      <c r="I47" s="533"/>
      <c r="J47" s="533"/>
      <c r="K47" s="533"/>
      <c r="L47" s="427"/>
      <c r="N47" s="348" t="s">
        <v>325</v>
      </c>
      <c r="O47" s="382">
        <f>+C47</f>
        <v>0</v>
      </c>
      <c r="P47" s="343"/>
      <c r="Q47" s="387"/>
      <c r="R47" s="345"/>
      <c r="S47" s="345"/>
      <c r="T47" s="345"/>
    </row>
    <row r="48" spans="2:20" x14ac:dyDescent="0.45">
      <c r="B48" s="421"/>
      <c r="C48" s="422"/>
      <c r="D48" s="422"/>
      <c r="E48" s="422"/>
      <c r="F48" s="422"/>
      <c r="G48" s="422"/>
      <c r="H48" s="422"/>
      <c r="I48" s="422"/>
      <c r="J48" s="422"/>
      <c r="K48" s="422"/>
      <c r="L48" s="423"/>
      <c r="N48" s="345"/>
      <c r="O48" s="383"/>
      <c r="P48" s="345"/>
      <c r="Q48" s="387"/>
      <c r="R48" s="345"/>
      <c r="S48" s="345"/>
      <c r="T48" s="345"/>
    </row>
    <row r="49" spans="2:20" ht="22" customHeight="1" x14ac:dyDescent="0.45">
      <c r="B49" s="149" t="s">
        <v>144</v>
      </c>
      <c r="C49" s="398"/>
      <c r="D49" s="398"/>
      <c r="E49" s="398"/>
      <c r="F49" s="398"/>
      <c r="G49" s="398"/>
      <c r="H49" s="398"/>
      <c r="I49" s="398"/>
      <c r="J49" s="398"/>
      <c r="K49" s="406"/>
      <c r="L49" s="399"/>
      <c r="N49" s="345"/>
      <c r="O49" s="383"/>
      <c r="P49" s="345"/>
      <c r="Q49" s="387"/>
      <c r="R49" s="345"/>
      <c r="S49" s="345"/>
      <c r="T49" s="345"/>
    </row>
    <row r="50" spans="2:20" ht="20.25" customHeight="1" x14ac:dyDescent="0.45">
      <c r="B50" s="421"/>
      <c r="C50" s="422"/>
      <c r="D50" s="422"/>
      <c r="E50" s="422"/>
      <c r="F50" s="422"/>
      <c r="G50" s="422"/>
      <c r="H50" s="422"/>
      <c r="I50" s="422"/>
      <c r="J50" s="422"/>
      <c r="K50" s="422"/>
      <c r="L50" s="423"/>
      <c r="N50" s="345"/>
      <c r="O50" s="383"/>
      <c r="P50" s="345"/>
      <c r="Q50" s="387"/>
      <c r="R50" s="345"/>
      <c r="S50" s="345"/>
      <c r="T50" s="345"/>
    </row>
    <row r="51" spans="2:20" ht="20.25" customHeight="1" thickBot="1" x14ac:dyDescent="0.5">
      <c r="B51" s="400"/>
      <c r="C51" s="199" t="s">
        <v>144</v>
      </c>
      <c r="D51" s="200"/>
      <c r="E51" s="200"/>
      <c r="F51" s="200"/>
      <c r="G51" s="200"/>
      <c r="H51" s="200"/>
      <c r="I51" s="200"/>
      <c r="J51" s="200"/>
      <c r="K51" s="200"/>
      <c r="L51" s="402"/>
      <c r="N51" s="345"/>
      <c r="O51" s="383"/>
      <c r="P51" s="345"/>
      <c r="Q51" s="387"/>
      <c r="R51" s="345"/>
      <c r="S51" s="345"/>
      <c r="T51" s="345"/>
    </row>
    <row r="52" spans="2:20" ht="37" customHeight="1" x14ac:dyDescent="0.45">
      <c r="B52" s="400"/>
      <c r="C52" s="531" t="s">
        <v>178</v>
      </c>
      <c r="D52" s="531"/>
      <c r="E52" s="531"/>
      <c r="F52" s="531"/>
      <c r="G52" s="531"/>
      <c r="H52" s="531"/>
      <c r="I52" s="531"/>
      <c r="J52" s="531"/>
      <c r="K52" s="381" t="s">
        <v>24</v>
      </c>
      <c r="L52" s="404"/>
      <c r="N52" s="343" t="s">
        <v>326</v>
      </c>
      <c r="O52" s="382">
        <f>IF(K52="Y",1,0)</f>
        <v>1</v>
      </c>
      <c r="P52" s="345"/>
      <c r="Q52" s="387"/>
      <c r="R52" s="345"/>
      <c r="S52" s="345"/>
      <c r="T52" s="345"/>
    </row>
    <row r="53" spans="2:20" ht="20.25" customHeight="1" x14ac:dyDescent="0.45">
      <c r="B53" s="424"/>
      <c r="C53" s="428" t="s">
        <v>146</v>
      </c>
      <c r="D53" s="428">
        <f>LEN(C54)</f>
        <v>0</v>
      </c>
      <c r="E53" s="425"/>
      <c r="F53" s="425"/>
      <c r="G53" s="425"/>
      <c r="H53" s="425"/>
      <c r="I53" s="425"/>
      <c r="J53" s="425"/>
      <c r="K53" s="425"/>
      <c r="L53" s="426"/>
      <c r="N53" s="345"/>
      <c r="O53" s="383"/>
      <c r="P53" s="345"/>
      <c r="Q53" s="387"/>
      <c r="R53" s="345"/>
      <c r="S53" s="345"/>
      <c r="T53" s="345"/>
    </row>
    <row r="54" spans="2:20" ht="63" customHeight="1" x14ac:dyDescent="0.5">
      <c r="B54" s="408"/>
      <c r="C54" s="532"/>
      <c r="D54" s="532"/>
      <c r="E54" s="532"/>
      <c r="F54" s="532"/>
      <c r="G54" s="532"/>
      <c r="H54" s="532"/>
      <c r="I54" s="532"/>
      <c r="J54" s="532"/>
      <c r="K54" s="532"/>
      <c r="L54" s="427"/>
      <c r="N54" s="343" t="s">
        <v>327</v>
      </c>
      <c r="O54" s="382">
        <f>+C54</f>
        <v>0</v>
      </c>
      <c r="P54" s="345"/>
      <c r="Q54" s="387"/>
      <c r="R54" s="345"/>
      <c r="S54" s="345"/>
      <c r="T54" s="345"/>
    </row>
    <row r="55" spans="2:20" ht="14.1" thickBot="1" x14ac:dyDescent="0.5">
      <c r="B55" s="429"/>
      <c r="C55" s="430"/>
      <c r="D55" s="430"/>
      <c r="E55" s="430"/>
      <c r="F55" s="430"/>
      <c r="G55" s="430"/>
      <c r="H55" s="430"/>
      <c r="I55" s="430"/>
      <c r="J55" s="430"/>
      <c r="K55" s="430"/>
      <c r="L55" s="431"/>
      <c r="N55" s="345"/>
      <c r="O55" s="383"/>
      <c r="P55" s="345"/>
      <c r="Q55" s="387"/>
      <c r="R55" s="345"/>
      <c r="S55" s="345"/>
      <c r="T55" s="345"/>
    </row>
    <row r="56" spans="2:20" ht="14.1" thickTop="1" x14ac:dyDescent="0.45">
      <c r="O56" s="386"/>
      <c r="Q56" s="389"/>
    </row>
    <row r="57" spans="2:20" x14ac:dyDescent="0.45">
      <c r="O57" s="386"/>
      <c r="Q57" s="389"/>
    </row>
    <row r="58" spans="2:20" x14ac:dyDescent="0.45">
      <c r="N58" s="20" t="s">
        <v>432</v>
      </c>
      <c r="O58" s="497" t="b">
        <f>ISERR(SUM(O10:Q55))</f>
        <v>0</v>
      </c>
      <c r="Q58" s="389"/>
    </row>
    <row r="59" spans="2:20" x14ac:dyDescent="0.45">
      <c r="O59" s="386"/>
      <c r="Q59" s="389"/>
    </row>
  </sheetData>
  <sheetProtection algorithmName="SHA-512" hashValue="+jGe7e008EAkvvP+UyD2WWKg73I39/U4WfIri+25+n4OtbTBUr8Tu43+PWzBuPB7+2PY/5PWTZ6VIKLyW7TPUA==" saltValue="89PQnTFi5uWwHHRahz3tzg==" spinCount="100000" sheet="1" objects="1" scenarios="1"/>
  <customSheetViews>
    <customSheetView guid="{155D0125-D190-4352-8395-855FF3A70C6C}" scale="90" showPageBreaks="1" fitToPage="1" printArea="1" hiddenColumns="1">
      <pane ySplit="4" topLeftCell="A5" activePane="bottomLeft" state="frozen"/>
      <selection pane="bottomLeft" activeCell="H9" sqref="H9"/>
      <pageMargins left="0.25" right="0.25" top="0.75" bottom="0.75" header="0.3" footer="0.3"/>
      <printOptions horizontalCentered="1" gridLines="1"/>
      <pageSetup scale="75" fitToHeight="0" orientation="portrait" horizontalDpi="2400" verticalDpi="2400" r:id="rId1"/>
    </customSheetView>
    <customSheetView guid="{9D252002-63D1-46A9-A8A8-616C0A2324C9}" scale="90" showPageBreaks="1" fitToPage="1" printArea="1" hiddenColumns="1">
      <pane ySplit="4" topLeftCell="A5" activePane="bottomLeft" state="frozen"/>
      <selection pane="bottomLeft" activeCell="H9" sqref="H9"/>
      <pageMargins left="0.25" right="0.25" top="0.75" bottom="0.75" header="0.3" footer="0.3"/>
      <printOptions horizontalCentered="1" gridLines="1"/>
      <pageSetup scale="75" fitToHeight="0" orientation="portrait" horizontalDpi="2400" verticalDpi="2400" r:id="rId2"/>
    </customSheetView>
  </customSheetViews>
  <mergeCells count="17">
    <mergeCell ref="D23:F23"/>
    <mergeCell ref="C52:J52"/>
    <mergeCell ref="C54:K54"/>
    <mergeCell ref="C47:K47"/>
    <mergeCell ref="C44:J44"/>
    <mergeCell ref="E5:H5"/>
    <mergeCell ref="E6:H6"/>
    <mergeCell ref="D10:F10"/>
    <mergeCell ref="D11:F11"/>
    <mergeCell ref="D12:F12"/>
    <mergeCell ref="D21:F21"/>
    <mergeCell ref="D22:F22"/>
    <mergeCell ref="D13:F13"/>
    <mergeCell ref="D16:F16"/>
    <mergeCell ref="D17:F17"/>
    <mergeCell ref="D18:F18"/>
    <mergeCell ref="D20:F20"/>
  </mergeCells>
  <conditionalFormatting sqref="C47">
    <cfRule type="expression" dxfId="14" priority="11">
      <formula>AND((LEN($C$47)&gt;0),($O$44=0))</formula>
    </cfRule>
  </conditionalFormatting>
  <conditionalFormatting sqref="C53:D53">
    <cfRule type="expression" dxfId="13" priority="4">
      <formula>$O$52=1</formula>
    </cfRule>
  </conditionalFormatting>
  <conditionalFormatting sqref="C47:K47">
    <cfRule type="expression" dxfId="12" priority="9">
      <formula>$O$44=1</formula>
    </cfRule>
  </conditionalFormatting>
  <conditionalFormatting sqref="C54:K54">
    <cfRule type="expression" dxfId="11" priority="10">
      <formula>$O$52=1</formula>
    </cfRule>
    <cfRule type="expression" dxfId="10" priority="12">
      <formula>AND(LEN($C$54)&gt;0,($O$52=0))</formula>
    </cfRule>
  </conditionalFormatting>
  <conditionalFormatting sqref="D53">
    <cfRule type="expression" dxfId="9" priority="3">
      <formula>LEN($C$54)&gt;330</formula>
    </cfRule>
  </conditionalFormatting>
  <conditionalFormatting sqref="D54">
    <cfRule type="expression" dxfId="8" priority="8">
      <formula>LEN($C$53)&gt;330</formula>
    </cfRule>
  </conditionalFormatting>
  <conditionalFormatting sqref="E5:H6">
    <cfRule type="expression" dxfId="7" priority="1">
      <formula>$O$58=TRUE</formula>
    </cfRule>
  </conditionalFormatting>
  <conditionalFormatting sqref="K37">
    <cfRule type="expression" dxfId="6" priority="2">
      <formula>ABS($F$38-$K$37)&gt;0.01</formula>
    </cfRule>
  </conditionalFormatting>
  <dataValidations count="5">
    <dataValidation type="whole" allowBlank="1" showInputMessage="1" showErrorMessage="1" errorTitle="Error" error="Please enter a positive whole number no greater than 1,000" sqref="F32:F38 K32:K37" xr:uid="{95CA0837-C84C-41BC-AEE3-4E084FEED2B7}">
      <formula1>0</formula1>
      <formula2>1000</formula2>
    </dataValidation>
    <dataValidation type="list" allowBlank="1" showInputMessage="1" showErrorMessage="1" errorTitle="Error" error="Please enter Y or N" sqref="K44 K25 K10:K23 K52" xr:uid="{F3CB8C37-FB26-4E25-A3A9-6E3D3F6933AD}">
      <formula1>$S$10:$S$11</formula1>
    </dataValidation>
    <dataValidation type="custom" allowBlank="1" showInputMessage="1" showErrorMessage="1" errorTitle="Text field" error="Please enter as text" sqref="D16" xr:uid="{FEAA7693-B2A0-46BD-ADD8-D7598756BB9A}">
      <formula1>ISTEXT(D16)</formula1>
    </dataValidation>
    <dataValidation type="custom" allowBlank="1" showInputMessage="1" showErrorMessage="1" errorTitle="Text field" error="Enter as text" sqref="D20" xr:uid="{9264B8F4-B3B7-444F-BA38-5DDBB9CB8ACB}">
      <formula1>-ISTEXT(D20)</formula1>
    </dataValidation>
    <dataValidation type="custom" allowBlank="1" showInputMessage="1" showErrorMessage="1" errorTitle="Text field" error="Please enter text" sqref="D18" xr:uid="{B8BA6E59-CCA6-4E75-9C84-82BA5111AA6F}">
      <formula1>ISTEXT(D18)</formula1>
    </dataValidation>
  </dataValidations>
  <printOptions horizontalCentered="1" gridLines="1"/>
  <pageMargins left="0.25" right="0.25" top="0.75" bottom="0.75" header="0.3" footer="0.3"/>
  <pageSetup scale="48" fitToHeight="0" orientation="portrait" horizontalDpi="2400" verticalDpi="2400" r:id="rId3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4"/>
    <pageSetUpPr fitToPage="1"/>
  </sheetPr>
  <dimension ref="A1:GO104"/>
  <sheetViews>
    <sheetView showGridLines="0" zoomScale="80" zoomScaleNormal="80" workbookViewId="0">
      <pane ySplit="6" topLeftCell="A7" activePane="bottomLeft" state="frozen"/>
      <selection activeCell="C9" sqref="C9"/>
      <selection pane="bottomLeft" activeCell="A7" sqref="A7"/>
    </sheetView>
  </sheetViews>
  <sheetFormatPr defaultColWidth="8.09375" defaultRowHeight="14.1" x14ac:dyDescent="0.5"/>
  <cols>
    <col min="1" max="1" width="10.5703125" style="9" customWidth="1"/>
    <col min="2" max="2" width="3.5703125" style="9" customWidth="1"/>
    <col min="3" max="3" width="3.234375" style="40" customWidth="1"/>
    <col min="4" max="4" width="3.234375" style="10" customWidth="1"/>
    <col min="5" max="17" width="3.234375" style="9" customWidth="1"/>
    <col min="18" max="18" width="17.80859375" style="9" customWidth="1"/>
    <col min="19" max="20" width="18.80859375" style="9" customWidth="1"/>
    <col min="21" max="21" width="12.42578125" style="3" customWidth="1"/>
    <col min="22" max="22" width="18.80859375" style="9" customWidth="1"/>
    <col min="23" max="24" width="3.5703125" style="9" customWidth="1"/>
    <col min="25" max="25" width="58.09375" style="330" hidden="1" customWidth="1"/>
    <col min="26" max="26" width="11.234375" style="352" hidden="1" customWidth="1"/>
    <col min="27" max="27" width="64.47265625" style="330" hidden="1" customWidth="1"/>
    <col min="28" max="28" width="15.09375" style="352" hidden="1" customWidth="1"/>
    <col min="29" max="29" width="64.09375" style="330" hidden="1" customWidth="1"/>
    <col min="30" max="30" width="15.80859375" style="352" hidden="1" customWidth="1"/>
    <col min="31" max="31" width="8.09375" style="9" hidden="1" customWidth="1"/>
    <col min="32" max="189" width="36.5703125" style="9" customWidth="1"/>
    <col min="190" max="196" width="8.09375" style="9"/>
    <col min="197" max="16384" width="8.09375" style="500"/>
  </cols>
  <sheetData>
    <row r="1" spans="1:197" ht="5.25" customHeight="1" thickBot="1" x14ac:dyDescent="0.55000000000000004"/>
    <row r="2" spans="1:197" s="502" customFormat="1" ht="47.25" customHeight="1" thickTop="1" thickBot="1" x14ac:dyDescent="0.9">
      <c r="A2" s="11"/>
      <c r="B2" s="140"/>
      <c r="C2" s="141" t="s">
        <v>420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40"/>
      <c r="Q2" s="240"/>
      <c r="R2" s="240"/>
      <c r="S2" s="241"/>
      <c r="T2" s="241"/>
      <c r="U2" s="241"/>
      <c r="V2" s="241"/>
      <c r="W2" s="242"/>
      <c r="X2" s="50"/>
      <c r="Y2" s="336" t="s">
        <v>204</v>
      </c>
      <c r="Z2" s="361"/>
      <c r="AA2" s="336" t="s">
        <v>205</v>
      </c>
      <c r="AB2" s="359"/>
      <c r="AC2" s="330"/>
      <c r="AD2" s="352"/>
      <c r="AE2" s="37"/>
      <c r="AF2" s="328"/>
      <c r="AG2" s="328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/>
      <c r="CA2" s="329"/>
      <c r="CB2" s="329"/>
      <c r="CC2" s="329"/>
      <c r="CD2" s="329"/>
      <c r="CE2" s="329"/>
      <c r="CF2" s="329"/>
      <c r="CG2" s="329"/>
      <c r="CH2" s="329"/>
      <c r="CI2" s="329"/>
      <c r="CJ2" s="329"/>
      <c r="CK2" s="329"/>
      <c r="CL2" s="329"/>
      <c r="CM2" s="329"/>
      <c r="CN2" s="329"/>
      <c r="CO2" s="329"/>
      <c r="CP2" s="329"/>
      <c r="CQ2" s="329"/>
      <c r="CR2" s="329"/>
      <c r="CS2" s="329"/>
      <c r="CT2" s="329"/>
      <c r="CU2" s="329"/>
      <c r="CV2" s="329"/>
      <c r="CW2" s="329"/>
      <c r="CX2" s="329"/>
      <c r="CY2" s="329"/>
      <c r="CZ2" s="329"/>
      <c r="DA2" s="329"/>
      <c r="DB2" s="329"/>
      <c r="DC2" s="329"/>
      <c r="DD2" s="329"/>
      <c r="DE2" s="329"/>
      <c r="DF2" s="329"/>
      <c r="DG2" s="329"/>
      <c r="DH2" s="329"/>
      <c r="DI2" s="329"/>
      <c r="DJ2" s="329"/>
      <c r="DK2" s="329"/>
      <c r="DL2" s="329"/>
      <c r="DM2" s="329"/>
      <c r="DN2" s="329"/>
      <c r="DO2" s="329"/>
      <c r="DP2" s="329"/>
      <c r="DQ2" s="329"/>
      <c r="DR2" s="329"/>
      <c r="DS2" s="329"/>
      <c r="DT2" s="329"/>
      <c r="DU2" s="329"/>
      <c r="DV2" s="329"/>
      <c r="DW2" s="329"/>
      <c r="DX2" s="329"/>
      <c r="DY2" s="329"/>
      <c r="DZ2" s="329"/>
      <c r="EA2" s="329"/>
      <c r="EB2" s="329"/>
      <c r="EC2" s="329"/>
      <c r="ED2" s="329"/>
      <c r="EE2" s="329"/>
      <c r="EF2" s="329"/>
      <c r="EG2" s="329"/>
      <c r="EH2" s="329"/>
      <c r="EI2" s="329"/>
      <c r="EJ2" s="329"/>
      <c r="EK2" s="329"/>
      <c r="EL2" s="329"/>
      <c r="EM2" s="329"/>
      <c r="EN2" s="329"/>
      <c r="EO2" s="329"/>
      <c r="EP2" s="329"/>
      <c r="EQ2" s="329"/>
      <c r="ER2" s="329"/>
      <c r="ES2" s="329"/>
      <c r="ET2" s="329"/>
      <c r="EU2" s="329"/>
      <c r="EV2" s="329"/>
      <c r="EW2" s="329"/>
      <c r="EX2" s="329"/>
      <c r="EY2" s="329"/>
      <c r="EZ2" s="329"/>
      <c r="FA2" s="329"/>
      <c r="FB2" s="329"/>
      <c r="FC2" s="329"/>
      <c r="FD2" s="329"/>
      <c r="FE2" s="329"/>
      <c r="FF2" s="329"/>
      <c r="FG2" s="329"/>
      <c r="FH2" s="329"/>
      <c r="FI2" s="329"/>
      <c r="FJ2" s="329"/>
      <c r="FK2" s="329"/>
      <c r="FL2" s="329"/>
      <c r="FM2" s="329"/>
      <c r="FN2" s="329"/>
      <c r="FO2" s="329"/>
      <c r="FP2" s="329"/>
      <c r="FQ2" s="329"/>
      <c r="FR2" s="329"/>
      <c r="FS2" s="329"/>
      <c r="FT2" s="329"/>
      <c r="FU2" s="329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501"/>
    </row>
    <row r="3" spans="1:197" s="502" customFormat="1" ht="22" customHeight="1" thickBot="1" x14ac:dyDescent="0.7">
      <c r="A3" s="11"/>
      <c r="B3" s="145"/>
      <c r="C3" s="49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11"/>
      <c r="Q3" s="11"/>
      <c r="R3" s="11"/>
      <c r="S3" s="50"/>
      <c r="T3" s="50"/>
      <c r="U3" s="50"/>
      <c r="V3" s="50"/>
      <c r="W3" s="244"/>
      <c r="X3" s="50"/>
      <c r="Y3" s="362">
        <f>+Y5+'4. Manager General Data'!N5</f>
        <v>157</v>
      </c>
      <c r="Z3" s="361"/>
      <c r="AA3" s="362">
        <f ca="1">COUNTA(Data)-1</f>
        <v>157</v>
      </c>
      <c r="AB3" s="359"/>
      <c r="AC3" s="330"/>
      <c r="AD3" s="352"/>
      <c r="AE3" s="37"/>
      <c r="AF3" s="328"/>
      <c r="AG3" s="328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29"/>
      <c r="CY3" s="329"/>
      <c r="CZ3" s="329"/>
      <c r="DA3" s="329"/>
      <c r="DB3" s="329"/>
      <c r="DC3" s="329"/>
      <c r="DD3" s="329"/>
      <c r="DE3" s="329"/>
      <c r="DF3" s="329"/>
      <c r="DG3" s="329"/>
      <c r="DH3" s="329"/>
      <c r="DI3" s="329"/>
      <c r="DJ3" s="329"/>
      <c r="DK3" s="329"/>
      <c r="DL3" s="329"/>
      <c r="DM3" s="329"/>
      <c r="DN3" s="329"/>
      <c r="DO3" s="329"/>
      <c r="DP3" s="329"/>
      <c r="DQ3" s="329"/>
      <c r="DR3" s="329"/>
      <c r="DS3" s="329"/>
      <c r="DT3" s="329"/>
      <c r="DU3" s="329"/>
      <c r="DV3" s="329"/>
      <c r="DW3" s="329"/>
      <c r="DX3" s="329"/>
      <c r="DY3" s="329"/>
      <c r="DZ3" s="329"/>
      <c r="EA3" s="329"/>
      <c r="EB3" s="329"/>
      <c r="EC3" s="329"/>
      <c r="ED3" s="329"/>
      <c r="EE3" s="329"/>
      <c r="EF3" s="329"/>
      <c r="EG3" s="329"/>
      <c r="EH3" s="329"/>
      <c r="EI3" s="329"/>
      <c r="EJ3" s="329"/>
      <c r="EK3" s="329"/>
      <c r="EL3" s="329"/>
      <c r="EM3" s="329"/>
      <c r="EN3" s="329"/>
      <c r="EO3" s="329"/>
      <c r="EP3" s="329"/>
      <c r="EQ3" s="329"/>
      <c r="ER3" s="329"/>
      <c r="ES3" s="329"/>
      <c r="ET3" s="329"/>
      <c r="EU3" s="329"/>
      <c r="EV3" s="329"/>
      <c r="EW3" s="329"/>
      <c r="EX3" s="329"/>
      <c r="EY3" s="329"/>
      <c r="EZ3" s="329"/>
      <c r="FA3" s="329"/>
      <c r="FB3" s="329"/>
      <c r="FC3" s="329"/>
      <c r="FD3" s="329"/>
      <c r="FE3" s="329"/>
      <c r="FF3" s="329"/>
      <c r="FG3" s="329"/>
      <c r="FH3" s="329"/>
      <c r="FI3" s="329"/>
      <c r="FJ3" s="329"/>
      <c r="FK3" s="329"/>
      <c r="FL3" s="329"/>
      <c r="FM3" s="329"/>
      <c r="FN3" s="329"/>
      <c r="FO3" s="329"/>
      <c r="FP3" s="329"/>
      <c r="FQ3" s="329"/>
      <c r="FR3" s="329"/>
      <c r="FS3" s="329"/>
      <c r="FT3" s="329"/>
      <c r="FU3" s="329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</row>
    <row r="4" spans="1:197" s="503" customFormat="1" ht="32.25" customHeight="1" thickBot="1" x14ac:dyDescent="0.55000000000000004">
      <c r="A4" s="12"/>
      <c r="B4" s="245"/>
      <c r="C4" s="51" t="s">
        <v>181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7"/>
      <c r="Q4" s="247"/>
      <c r="R4" s="12"/>
      <c r="S4" s="535" t="s">
        <v>94</v>
      </c>
      <c r="T4" s="535"/>
      <c r="U4" s="248"/>
      <c r="V4" s="196" t="s">
        <v>93</v>
      </c>
      <c r="W4" s="249"/>
      <c r="X4" s="12"/>
      <c r="Y4" s="341" t="s">
        <v>203</v>
      </c>
      <c r="Z4" s="353"/>
      <c r="AA4" s="363" t="str">
        <f ca="1">IF(AA3=Y3,"OK - Counts Match","ERROR - Count Mismatch")</f>
        <v>OK - Counts Match</v>
      </c>
      <c r="AB4" s="352"/>
      <c r="AC4" s="330"/>
      <c r="AD4" s="352"/>
      <c r="AE4" s="12"/>
      <c r="AF4" s="508" t="s">
        <v>68</v>
      </c>
      <c r="AG4" s="508" t="s">
        <v>328</v>
      </c>
      <c r="AH4" s="508" t="s">
        <v>360</v>
      </c>
      <c r="AI4" s="508" t="s">
        <v>216</v>
      </c>
      <c r="AJ4" s="508" t="s">
        <v>222</v>
      </c>
      <c r="AK4" s="508" t="s">
        <v>224</v>
      </c>
      <c r="AL4" s="508" t="s">
        <v>226</v>
      </c>
      <c r="AM4" s="508" t="s">
        <v>228</v>
      </c>
      <c r="AN4" s="508" t="s">
        <v>230</v>
      </c>
      <c r="AO4" s="508" t="s">
        <v>232</v>
      </c>
      <c r="AP4" s="508" t="s">
        <v>234</v>
      </c>
      <c r="AQ4" s="508" t="s">
        <v>236</v>
      </c>
      <c r="AR4" s="508" t="s">
        <v>238</v>
      </c>
      <c r="AS4" s="508" t="s">
        <v>240</v>
      </c>
      <c r="AT4" s="508" t="s">
        <v>242</v>
      </c>
      <c r="AU4" s="508" t="s">
        <v>244</v>
      </c>
      <c r="AV4" s="508" t="s">
        <v>246</v>
      </c>
      <c r="AW4" s="508" t="s">
        <v>248</v>
      </c>
      <c r="AX4" s="508" t="s">
        <v>250</v>
      </c>
      <c r="AY4" s="508" t="s">
        <v>252</v>
      </c>
      <c r="AZ4" s="508" t="s">
        <v>254</v>
      </c>
      <c r="BA4" s="508" t="s">
        <v>256</v>
      </c>
      <c r="BB4" s="508" t="s">
        <v>258</v>
      </c>
      <c r="BC4" s="508" t="s">
        <v>260</v>
      </c>
      <c r="BD4" s="508" t="s">
        <v>262</v>
      </c>
      <c r="BE4" s="508" t="s">
        <v>264</v>
      </c>
      <c r="BF4" s="508" t="s">
        <v>266</v>
      </c>
      <c r="BG4" s="508" t="s">
        <v>268</v>
      </c>
      <c r="BH4" s="508" t="s">
        <v>270</v>
      </c>
      <c r="BI4" s="508" t="s">
        <v>272</v>
      </c>
      <c r="BJ4" s="508" t="s">
        <v>274</v>
      </c>
      <c r="BK4" s="508" t="s">
        <v>276</v>
      </c>
      <c r="BL4" s="508" t="s">
        <v>278</v>
      </c>
      <c r="BM4" s="508" t="s">
        <v>280</v>
      </c>
      <c r="BN4" s="508" t="s">
        <v>282</v>
      </c>
      <c r="BO4" s="508" t="s">
        <v>284</v>
      </c>
      <c r="BP4" s="508" t="s">
        <v>286</v>
      </c>
      <c r="BQ4" s="508" t="s">
        <v>288</v>
      </c>
      <c r="BR4" s="508" t="s">
        <v>290</v>
      </c>
      <c r="BS4" s="508" t="s">
        <v>292</v>
      </c>
      <c r="BT4" s="508" t="s">
        <v>294</v>
      </c>
      <c r="BU4" s="508" t="s">
        <v>296</v>
      </c>
      <c r="BV4" s="508" t="s">
        <v>298</v>
      </c>
      <c r="BW4" s="508" t="s">
        <v>368</v>
      </c>
      <c r="BX4" s="508" t="s">
        <v>302</v>
      </c>
      <c r="BY4" s="508" t="s">
        <v>304</v>
      </c>
      <c r="BZ4" s="508" t="s">
        <v>306</v>
      </c>
      <c r="CA4" s="508" t="s">
        <v>308</v>
      </c>
      <c r="CB4" s="508" t="s">
        <v>310</v>
      </c>
      <c r="CC4" s="508" t="s">
        <v>312</v>
      </c>
      <c r="CD4" s="508" t="s">
        <v>314</v>
      </c>
      <c r="CE4" s="508" t="s">
        <v>316</v>
      </c>
      <c r="CF4" s="508" t="s">
        <v>318</v>
      </c>
      <c r="CG4" s="508" t="s">
        <v>320</v>
      </c>
      <c r="CH4" s="508" t="s">
        <v>217</v>
      </c>
      <c r="CI4" s="508" t="s">
        <v>219</v>
      </c>
      <c r="CJ4" s="508" t="s">
        <v>220</v>
      </c>
      <c r="CK4" s="508" t="s">
        <v>221</v>
      </c>
      <c r="CL4" s="508" t="s">
        <v>218</v>
      </c>
      <c r="CM4" s="508" t="s">
        <v>223</v>
      </c>
      <c r="CN4" s="508" t="s">
        <v>225</v>
      </c>
      <c r="CO4" s="508" t="s">
        <v>227</v>
      </c>
      <c r="CP4" s="508" t="s">
        <v>229</v>
      </c>
      <c r="CQ4" s="508" t="s">
        <v>231</v>
      </c>
      <c r="CR4" s="508" t="s">
        <v>233</v>
      </c>
      <c r="CS4" s="508" t="s">
        <v>235</v>
      </c>
      <c r="CT4" s="508" t="s">
        <v>237</v>
      </c>
      <c r="CU4" s="508" t="s">
        <v>239</v>
      </c>
      <c r="CV4" s="508" t="s">
        <v>241</v>
      </c>
      <c r="CW4" s="508" t="s">
        <v>243</v>
      </c>
      <c r="CX4" s="508" t="s">
        <v>245</v>
      </c>
      <c r="CY4" s="508" t="s">
        <v>247</v>
      </c>
      <c r="CZ4" s="508" t="s">
        <v>249</v>
      </c>
      <c r="DA4" s="508" t="s">
        <v>251</v>
      </c>
      <c r="DB4" s="508" t="s">
        <v>253</v>
      </c>
      <c r="DC4" s="508" t="s">
        <v>255</v>
      </c>
      <c r="DD4" s="508" t="s">
        <v>257</v>
      </c>
      <c r="DE4" s="508" t="s">
        <v>259</v>
      </c>
      <c r="DF4" s="508" t="s">
        <v>261</v>
      </c>
      <c r="DG4" s="508" t="s">
        <v>263</v>
      </c>
      <c r="DH4" s="508" t="s">
        <v>265</v>
      </c>
      <c r="DI4" s="508" t="s">
        <v>267</v>
      </c>
      <c r="DJ4" s="508" t="s">
        <v>269</v>
      </c>
      <c r="DK4" s="508" t="s">
        <v>271</v>
      </c>
      <c r="DL4" s="508" t="s">
        <v>273</v>
      </c>
      <c r="DM4" s="508" t="s">
        <v>275</v>
      </c>
      <c r="DN4" s="508" t="s">
        <v>277</v>
      </c>
      <c r="DO4" s="508" t="s">
        <v>279</v>
      </c>
      <c r="DP4" s="508" t="s">
        <v>281</v>
      </c>
      <c r="DQ4" s="508" t="s">
        <v>283</v>
      </c>
      <c r="DR4" s="508" t="s">
        <v>285</v>
      </c>
      <c r="DS4" s="508" t="s">
        <v>287</v>
      </c>
      <c r="DT4" s="508" t="s">
        <v>289</v>
      </c>
      <c r="DU4" s="508" t="s">
        <v>291</v>
      </c>
      <c r="DV4" s="508" t="s">
        <v>293</v>
      </c>
      <c r="DW4" s="508" t="s">
        <v>295</v>
      </c>
      <c r="DX4" s="508" t="s">
        <v>297</v>
      </c>
      <c r="DY4" s="508" t="s">
        <v>299</v>
      </c>
      <c r="DZ4" s="508" t="s">
        <v>367</v>
      </c>
      <c r="EA4" s="508" t="s">
        <v>303</v>
      </c>
      <c r="EB4" s="508" t="s">
        <v>305</v>
      </c>
      <c r="EC4" s="508" t="s">
        <v>307</v>
      </c>
      <c r="ED4" s="508" t="s">
        <v>309</v>
      </c>
      <c r="EE4" s="508" t="s">
        <v>311</v>
      </c>
      <c r="EF4" s="508" t="s">
        <v>313</v>
      </c>
      <c r="EG4" s="508" t="s">
        <v>315</v>
      </c>
      <c r="EH4" s="508" t="s">
        <v>317</v>
      </c>
      <c r="EI4" s="508" t="s">
        <v>319</v>
      </c>
      <c r="EJ4" s="508" t="s">
        <v>321</v>
      </c>
      <c r="EK4" s="508" t="s">
        <v>329</v>
      </c>
      <c r="EL4" s="508" t="s">
        <v>330</v>
      </c>
      <c r="EM4" s="508" t="s">
        <v>331</v>
      </c>
      <c r="EN4" s="508" t="s">
        <v>332</v>
      </c>
      <c r="EO4" s="508" t="s">
        <v>333</v>
      </c>
      <c r="EP4" s="508" t="s">
        <v>334</v>
      </c>
      <c r="EQ4" s="508" t="s">
        <v>335</v>
      </c>
      <c r="ER4" s="508" t="s">
        <v>336</v>
      </c>
      <c r="ES4" s="508" t="s">
        <v>337</v>
      </c>
      <c r="ET4" s="508" t="s">
        <v>338</v>
      </c>
      <c r="EU4" s="508" t="s">
        <v>339</v>
      </c>
      <c r="EV4" s="508" t="s">
        <v>323</v>
      </c>
      <c r="EW4" s="508" t="s">
        <v>340</v>
      </c>
      <c r="EX4" s="508" t="s">
        <v>341</v>
      </c>
      <c r="EY4" s="508" t="s">
        <v>342</v>
      </c>
      <c r="EZ4" s="508" t="s">
        <v>343</v>
      </c>
      <c r="FA4" s="508" t="s">
        <v>344</v>
      </c>
      <c r="FB4" s="508" t="s">
        <v>345</v>
      </c>
      <c r="FC4" s="508" t="s">
        <v>346</v>
      </c>
      <c r="FD4" s="508" t="s">
        <v>347</v>
      </c>
      <c r="FE4" s="508" t="s">
        <v>348</v>
      </c>
      <c r="FF4" s="508" t="s">
        <v>349</v>
      </c>
      <c r="FG4" s="508" t="s">
        <v>350</v>
      </c>
      <c r="FH4" s="508" t="s">
        <v>351</v>
      </c>
      <c r="FI4" s="508" t="s">
        <v>352</v>
      </c>
      <c r="FJ4" s="508" t="s">
        <v>353</v>
      </c>
      <c r="FK4" s="508" t="s">
        <v>354</v>
      </c>
      <c r="FL4" s="508" t="s">
        <v>355</v>
      </c>
      <c r="FM4" s="508" t="s">
        <v>356</v>
      </c>
      <c r="FN4" s="508" t="s">
        <v>322</v>
      </c>
      <c r="FO4" s="508" t="s">
        <v>357</v>
      </c>
      <c r="FP4" s="508" t="s">
        <v>358</v>
      </c>
      <c r="FQ4" s="508" t="s">
        <v>359</v>
      </c>
      <c r="FR4" s="508" t="s">
        <v>324</v>
      </c>
      <c r="FS4" s="508" t="s">
        <v>325</v>
      </c>
      <c r="FT4" s="508" t="s">
        <v>326</v>
      </c>
      <c r="FU4" s="508" t="s">
        <v>327</v>
      </c>
      <c r="FV4" s="508" t="s">
        <v>365</v>
      </c>
      <c r="FW4" s="508" t="s">
        <v>366</v>
      </c>
      <c r="FX4" s="508" t="s">
        <v>300</v>
      </c>
      <c r="FY4" s="508" t="s">
        <v>301</v>
      </c>
      <c r="FZ4" s="508" t="s">
        <v>363</v>
      </c>
      <c r="GA4" s="508" t="s">
        <v>364</v>
      </c>
      <c r="GB4" s="508" t="str">
        <f>+'4. Manager General Data'!N10</f>
        <v>CURR.YR - MGER - FIRM INFO - Submitter Submitter Name</v>
      </c>
      <c r="GC4" s="508" t="str">
        <f>+'4. Manager General Data'!N11</f>
        <v>CURR.YR - MGER - FIRM INFO - Submitter Title</v>
      </c>
      <c r="GD4" s="508" t="str">
        <f>+'4. Manager General Data'!N12</f>
        <v>CURR.YR - MGER - FIRM INFO - Submitter Email</v>
      </c>
      <c r="GE4" s="508" t="str">
        <f>+'4. Manager General Data'!N13</f>
        <v>CURR.YR - MGER - FIRM INFO - Profile Submission Date</v>
      </c>
      <c r="GF4" s="508" t="str">
        <f>+'4. Manager General Data'!N58</f>
        <v>ERRs? - MGER General Data</v>
      </c>
      <c r="GG4" s="508" t="str">
        <f>+Y94</f>
        <v>ERRs? - MGER AUM Data</v>
      </c>
      <c r="GH4" s="479"/>
      <c r="GI4" s="12"/>
      <c r="GJ4" s="12"/>
      <c r="GK4" s="12"/>
      <c r="GL4" s="12"/>
      <c r="GM4" s="12"/>
      <c r="GN4" s="12"/>
    </row>
    <row r="5" spans="1:197" ht="22" customHeight="1" thickBot="1" x14ac:dyDescent="0.55000000000000004">
      <c r="A5" s="9" t="s">
        <v>392</v>
      </c>
      <c r="B5" s="250"/>
      <c r="C5" s="539" t="s">
        <v>431</v>
      </c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S5" s="198" t="s">
        <v>369</v>
      </c>
      <c r="T5" s="197" t="s">
        <v>422</v>
      </c>
      <c r="U5" s="251"/>
      <c r="V5" s="197" t="s">
        <v>422</v>
      </c>
      <c r="W5" s="252"/>
      <c r="Y5" s="351">
        <f>+Y10+AA10+AC10</f>
        <v>114</v>
      </c>
      <c r="AF5" s="509">
        <f ca="1">NOW()</f>
        <v>45712.91442685185</v>
      </c>
      <c r="AG5" s="510">
        <f>'4. Manager General Data'!O16</f>
        <v>0</v>
      </c>
      <c r="AH5" s="510">
        <f>+'5. Manager AUM Data'!Z12</f>
        <v>0</v>
      </c>
      <c r="AI5" s="510">
        <f>'5. Manager AUM Data'!AB12</f>
        <v>0</v>
      </c>
      <c r="AJ5" s="510">
        <f>'5. Manager AUM Data'!AB22</f>
        <v>0</v>
      </c>
      <c r="AK5" s="510">
        <f>'5. Manager AUM Data'!AB23</f>
        <v>0</v>
      </c>
      <c r="AL5" s="510">
        <f>'5. Manager AUM Data'!AB24</f>
        <v>0</v>
      </c>
      <c r="AM5" s="510">
        <f>'5. Manager AUM Data'!AB25</f>
        <v>0</v>
      </c>
      <c r="AN5" s="510">
        <f>'5. Manager AUM Data'!AB26</f>
        <v>0</v>
      </c>
      <c r="AO5" s="510">
        <f>'5. Manager AUM Data'!AB27</f>
        <v>0</v>
      </c>
      <c r="AP5" s="510">
        <f>'5. Manager AUM Data'!AB30</f>
        <v>0</v>
      </c>
      <c r="AQ5" s="510">
        <f>'5. Manager AUM Data'!AB31</f>
        <v>0</v>
      </c>
      <c r="AR5" s="510">
        <f>'5. Manager AUM Data'!AB32</f>
        <v>0</v>
      </c>
      <c r="AS5" s="510">
        <f>'5. Manager AUM Data'!AB35</f>
        <v>0</v>
      </c>
      <c r="AT5" s="510">
        <f>'5. Manager AUM Data'!AB36</f>
        <v>0</v>
      </c>
      <c r="AU5" s="510">
        <f>'5. Manager AUM Data'!AB37</f>
        <v>0</v>
      </c>
      <c r="AV5" s="510">
        <f>'5. Manager AUM Data'!AB39</f>
        <v>0</v>
      </c>
      <c r="AW5" s="510">
        <f>'5. Manager AUM Data'!AB45</f>
        <v>0</v>
      </c>
      <c r="AX5" s="510">
        <f>'5. Manager AUM Data'!AB46</f>
        <v>0</v>
      </c>
      <c r="AY5" s="510">
        <f>'5. Manager AUM Data'!AB47</f>
        <v>0</v>
      </c>
      <c r="AZ5" s="510">
        <f>'5. Manager AUM Data'!AB48</f>
        <v>0</v>
      </c>
      <c r="BA5" s="510">
        <f>'5. Manager AUM Data'!AB49</f>
        <v>0</v>
      </c>
      <c r="BB5" s="510">
        <f>'5. Manager AUM Data'!AB50</f>
        <v>0</v>
      </c>
      <c r="BC5" s="510">
        <f>'5. Manager AUM Data'!AB51</f>
        <v>0</v>
      </c>
      <c r="BD5" s="510">
        <f>'5. Manager AUM Data'!AB52</f>
        <v>0</v>
      </c>
      <c r="BE5" s="510">
        <f>'5. Manager AUM Data'!AB53</f>
        <v>0</v>
      </c>
      <c r="BF5" s="510">
        <f>'5. Manager AUM Data'!AB54</f>
        <v>0</v>
      </c>
      <c r="BG5" s="510">
        <f>'5. Manager AUM Data'!AB55</f>
        <v>0</v>
      </c>
      <c r="BH5" s="510">
        <f>'5. Manager AUM Data'!AB57</f>
        <v>0</v>
      </c>
      <c r="BI5" s="510">
        <f>'5. Manager AUM Data'!AB58</f>
        <v>0</v>
      </c>
      <c r="BJ5" s="510">
        <f>'5. Manager AUM Data'!AB59</f>
        <v>0</v>
      </c>
      <c r="BK5" s="510">
        <f>'5. Manager AUM Data'!AB62</f>
        <v>0</v>
      </c>
      <c r="BL5" s="510">
        <f>'5. Manager AUM Data'!AB63</f>
        <v>0</v>
      </c>
      <c r="BM5" s="510">
        <f>'5. Manager AUM Data'!AB64</f>
        <v>0</v>
      </c>
      <c r="BN5" s="510">
        <f>'5. Manager AUM Data'!AB65</f>
        <v>0</v>
      </c>
      <c r="BO5" s="510">
        <f>'5. Manager AUM Data'!AB66</f>
        <v>0</v>
      </c>
      <c r="BP5" s="510">
        <f>'5. Manager AUM Data'!AB67</f>
        <v>0</v>
      </c>
      <c r="BQ5" s="510">
        <f>'5. Manager AUM Data'!AB68</f>
        <v>0</v>
      </c>
      <c r="BR5" s="510">
        <f>'5. Manager AUM Data'!AB69</f>
        <v>0</v>
      </c>
      <c r="BS5" s="510">
        <f>'5. Manager AUM Data'!AB70</f>
        <v>0</v>
      </c>
      <c r="BT5" s="510">
        <f>'5. Manager AUM Data'!AB71</f>
        <v>0</v>
      </c>
      <c r="BU5" s="510">
        <f>'5. Manager AUM Data'!AB76</f>
        <v>0</v>
      </c>
      <c r="BV5" s="510">
        <f>'5. Manager AUM Data'!AB77</f>
        <v>0</v>
      </c>
      <c r="BW5" s="510">
        <f>'5. Manager AUM Data'!AB75</f>
        <v>0</v>
      </c>
      <c r="BX5" s="510">
        <f>'5. Manager AUM Data'!AB80</f>
        <v>0</v>
      </c>
      <c r="BY5" s="510">
        <f>'5. Manager AUM Data'!AB81</f>
        <v>0</v>
      </c>
      <c r="BZ5" s="510">
        <f>'5. Manager AUM Data'!AB82</f>
        <v>0</v>
      </c>
      <c r="CA5" s="510">
        <f>'5. Manager AUM Data'!AB83</f>
        <v>0</v>
      </c>
      <c r="CB5" s="510">
        <f>'5. Manager AUM Data'!AB84</f>
        <v>0</v>
      </c>
      <c r="CC5" s="510">
        <f>'5. Manager AUM Data'!AB87</f>
        <v>0</v>
      </c>
      <c r="CD5" s="510">
        <f>'5. Manager AUM Data'!AB88</f>
        <v>0</v>
      </c>
      <c r="CE5" s="510">
        <f>'5. Manager AUM Data'!AB89</f>
        <v>0</v>
      </c>
      <c r="CF5" s="510">
        <f>'5. Manager AUM Data'!AB90</f>
        <v>0</v>
      </c>
      <c r="CG5" s="510">
        <f>'5. Manager AUM Data'!AB91</f>
        <v>0</v>
      </c>
      <c r="CH5" s="510">
        <f>'5. Manager AUM Data'!AD12</f>
        <v>0</v>
      </c>
      <c r="CI5" s="510">
        <f>'5. Manager AUM Data'!AD14</f>
        <v>0</v>
      </c>
      <c r="CJ5" s="510">
        <f>'5. Manager AUM Data'!AD15</f>
        <v>0</v>
      </c>
      <c r="CK5" s="510">
        <f>'5. Manager AUM Data'!AD16</f>
        <v>0</v>
      </c>
      <c r="CL5" s="510">
        <f>'5. Manager AUM Data'!AD13</f>
        <v>0</v>
      </c>
      <c r="CM5" s="510">
        <f>'5. Manager AUM Data'!AD22</f>
        <v>0</v>
      </c>
      <c r="CN5" s="510">
        <f>'5. Manager AUM Data'!AD23</f>
        <v>0</v>
      </c>
      <c r="CO5" s="510">
        <f>'5. Manager AUM Data'!AD24</f>
        <v>0</v>
      </c>
      <c r="CP5" s="510">
        <f>'5. Manager AUM Data'!AD25</f>
        <v>0</v>
      </c>
      <c r="CQ5" s="510">
        <f>'5. Manager AUM Data'!AD26</f>
        <v>0</v>
      </c>
      <c r="CR5" s="510">
        <f>'5. Manager AUM Data'!AD27</f>
        <v>0</v>
      </c>
      <c r="CS5" s="510">
        <f>'5. Manager AUM Data'!AD30</f>
        <v>0</v>
      </c>
      <c r="CT5" s="510">
        <f>'5. Manager AUM Data'!AD31</f>
        <v>0</v>
      </c>
      <c r="CU5" s="510">
        <f>'5. Manager AUM Data'!AD32</f>
        <v>0</v>
      </c>
      <c r="CV5" s="510">
        <f>'5. Manager AUM Data'!AD35</f>
        <v>0</v>
      </c>
      <c r="CW5" s="510">
        <f>'5. Manager AUM Data'!AD36</f>
        <v>0</v>
      </c>
      <c r="CX5" s="510">
        <f>'5. Manager AUM Data'!AD37</f>
        <v>0</v>
      </c>
      <c r="CY5" s="510">
        <f>'5. Manager AUM Data'!AD39</f>
        <v>0</v>
      </c>
      <c r="CZ5" s="510">
        <f>'5. Manager AUM Data'!AD45</f>
        <v>0</v>
      </c>
      <c r="DA5" s="510">
        <f>'5. Manager AUM Data'!AD46</f>
        <v>0</v>
      </c>
      <c r="DB5" s="510">
        <f>'5. Manager AUM Data'!AD47</f>
        <v>0</v>
      </c>
      <c r="DC5" s="510">
        <f>'5. Manager AUM Data'!AD48</f>
        <v>0</v>
      </c>
      <c r="DD5" s="510">
        <f>'5. Manager AUM Data'!AD49</f>
        <v>0</v>
      </c>
      <c r="DE5" s="510">
        <f>'5. Manager AUM Data'!AD50</f>
        <v>0</v>
      </c>
      <c r="DF5" s="510">
        <f>'5. Manager AUM Data'!AD51</f>
        <v>0</v>
      </c>
      <c r="DG5" s="510">
        <f>'5. Manager AUM Data'!AD52</f>
        <v>0</v>
      </c>
      <c r="DH5" s="510">
        <f>'5. Manager AUM Data'!AD53</f>
        <v>0</v>
      </c>
      <c r="DI5" s="510">
        <f>'5. Manager AUM Data'!AD54</f>
        <v>0</v>
      </c>
      <c r="DJ5" s="510">
        <f>'5. Manager AUM Data'!AD55</f>
        <v>0</v>
      </c>
      <c r="DK5" s="510">
        <f>'5. Manager AUM Data'!AD57</f>
        <v>0</v>
      </c>
      <c r="DL5" s="510">
        <f>'5. Manager AUM Data'!AD58</f>
        <v>0</v>
      </c>
      <c r="DM5" s="510">
        <f>'5. Manager AUM Data'!AD59</f>
        <v>0</v>
      </c>
      <c r="DN5" s="510">
        <f>'5. Manager AUM Data'!AD62</f>
        <v>0</v>
      </c>
      <c r="DO5" s="510">
        <f>'5. Manager AUM Data'!AD63</f>
        <v>0</v>
      </c>
      <c r="DP5" s="510">
        <f>'5. Manager AUM Data'!AD64</f>
        <v>0</v>
      </c>
      <c r="DQ5" s="510">
        <f>'5. Manager AUM Data'!AD65</f>
        <v>0</v>
      </c>
      <c r="DR5" s="510">
        <f>'5. Manager AUM Data'!AD66</f>
        <v>0</v>
      </c>
      <c r="DS5" s="510">
        <f>'5. Manager AUM Data'!AD67</f>
        <v>0</v>
      </c>
      <c r="DT5" s="510">
        <f>'5. Manager AUM Data'!AD68</f>
        <v>0</v>
      </c>
      <c r="DU5" s="510">
        <f>'5. Manager AUM Data'!AD69</f>
        <v>0</v>
      </c>
      <c r="DV5" s="510">
        <f>'5. Manager AUM Data'!AD70</f>
        <v>0</v>
      </c>
      <c r="DW5" s="510">
        <f>'5. Manager AUM Data'!AD71</f>
        <v>0</v>
      </c>
      <c r="DX5" s="510">
        <f>'5. Manager AUM Data'!AD76</f>
        <v>0</v>
      </c>
      <c r="DY5" s="510">
        <f>'5. Manager AUM Data'!AD77</f>
        <v>0</v>
      </c>
      <c r="DZ5" s="510">
        <f>'5. Manager AUM Data'!AD75</f>
        <v>0</v>
      </c>
      <c r="EA5" s="510">
        <f>'5. Manager AUM Data'!AD80</f>
        <v>0</v>
      </c>
      <c r="EB5" s="510">
        <f>'5. Manager AUM Data'!AD81</f>
        <v>0</v>
      </c>
      <c r="EC5" s="510">
        <f>'5. Manager AUM Data'!AD82</f>
        <v>0</v>
      </c>
      <c r="ED5" s="510">
        <f>'5. Manager AUM Data'!AD83</f>
        <v>0</v>
      </c>
      <c r="EE5" s="510">
        <f>'5. Manager AUM Data'!AD84</f>
        <v>0</v>
      </c>
      <c r="EF5" s="510">
        <f>'5. Manager AUM Data'!AD87</f>
        <v>0</v>
      </c>
      <c r="EG5" s="510">
        <f>'5. Manager AUM Data'!AD88</f>
        <v>0</v>
      </c>
      <c r="EH5" s="510">
        <f>'5. Manager AUM Data'!AD89</f>
        <v>0</v>
      </c>
      <c r="EI5" s="510">
        <f>'5. Manager AUM Data'!AD90</f>
        <v>0</v>
      </c>
      <c r="EJ5" s="510">
        <f>'5. Manager AUM Data'!AD91</f>
        <v>0</v>
      </c>
      <c r="EK5" s="510">
        <f>'4. Manager General Data'!O17</f>
        <v>0</v>
      </c>
      <c r="EL5" s="510">
        <f>'4. Manager General Data'!O18</f>
        <v>0</v>
      </c>
      <c r="EM5" s="510">
        <f>'4. Manager General Data'!O20</f>
        <v>0</v>
      </c>
      <c r="EN5" s="510">
        <f>'4. Manager General Data'!O21</f>
        <v>0</v>
      </c>
      <c r="EO5" s="510">
        <f>'4. Manager General Data'!O22</f>
        <v>0</v>
      </c>
      <c r="EP5" s="510">
        <f>IF(LEFT(TEXT('4. Manager General Data'!O23,"@"),1)="+",MID(TEXT('4. Manager General Data'!O23,"@"),2,50),'4. Manager General Data'!O23)</f>
        <v>0</v>
      </c>
      <c r="EQ5" s="510">
        <f>'4. Manager General Data'!O32</f>
        <v>0</v>
      </c>
      <c r="ER5" s="510">
        <f>'4. Manager General Data'!O33</f>
        <v>0</v>
      </c>
      <c r="ES5" s="510">
        <f>'4. Manager General Data'!O34</f>
        <v>0</v>
      </c>
      <c r="ET5" s="510">
        <f>'4. Manager General Data'!O35</f>
        <v>0</v>
      </c>
      <c r="EU5" s="510">
        <f>'4. Manager General Data'!O36</f>
        <v>0</v>
      </c>
      <c r="EV5" s="510">
        <f>'4. Manager General Data'!O38</f>
        <v>0</v>
      </c>
      <c r="EW5" s="510">
        <f>'4. Manager General Data'!Q15</f>
        <v>1</v>
      </c>
      <c r="EX5" s="510">
        <f>'4. Manager General Data'!Q10</f>
        <v>1</v>
      </c>
      <c r="EY5" s="510">
        <f>+'4. Manager General Data'!Q11</f>
        <v>1</v>
      </c>
      <c r="EZ5" s="510">
        <f>'4. Manager General Data'!Q16</f>
        <v>1</v>
      </c>
      <c r="FA5" s="510">
        <f>'4. Manager General Data'!Q17</f>
        <v>1</v>
      </c>
      <c r="FB5" s="510">
        <f>'4. Manager General Data'!Q13</f>
        <v>1</v>
      </c>
      <c r="FC5" s="510">
        <f>'4. Manager General Data'!Q18</f>
        <v>1</v>
      </c>
      <c r="FD5" s="510">
        <f>'4. Manager General Data'!Q19</f>
        <v>1</v>
      </c>
      <c r="FE5" s="510">
        <f>'4. Manager General Data'!Q20</f>
        <v>1</v>
      </c>
      <c r="FF5" s="510">
        <f>'4. Manager General Data'!Q21</f>
        <v>1</v>
      </c>
      <c r="FG5" s="510">
        <f>'4. Manager General Data'!Q22</f>
        <v>1</v>
      </c>
      <c r="FH5" s="510">
        <f>'4. Manager General Data'!Q23</f>
        <v>1</v>
      </c>
      <c r="FI5" s="510">
        <f>'4. Manager General Data'!Q32</f>
        <v>0</v>
      </c>
      <c r="FJ5" s="510">
        <f>'4. Manager General Data'!Q33</f>
        <v>0</v>
      </c>
      <c r="FK5" s="510">
        <f>'4. Manager General Data'!Q34</f>
        <v>0</v>
      </c>
      <c r="FL5" s="510">
        <f>'4. Manager General Data'!Q35</f>
        <v>0</v>
      </c>
      <c r="FM5" s="510">
        <f>'4. Manager General Data'!Q36</f>
        <v>0</v>
      </c>
      <c r="FN5" s="510">
        <f>'4. Manager General Data'!Q37</f>
        <v>0</v>
      </c>
      <c r="FO5" s="510">
        <f>+'4. Manager General Data'!O37</f>
        <v>0</v>
      </c>
      <c r="FP5" s="510">
        <f>+'4. Manager General Data'!Q12</f>
        <v>1</v>
      </c>
      <c r="FQ5" s="510">
        <f>+'4. Manager General Data'!Q14</f>
        <v>1</v>
      </c>
      <c r="FR5" s="510">
        <f>+'4. Manager General Data'!O44</f>
        <v>1</v>
      </c>
      <c r="FS5" s="510">
        <f>+'4. Manager General Data'!O47</f>
        <v>0</v>
      </c>
      <c r="FT5" s="510">
        <f>+'4. Manager General Data'!O52</f>
        <v>1</v>
      </c>
      <c r="FU5" s="510">
        <f>+'4. Manager General Data'!O54</f>
        <v>0</v>
      </c>
      <c r="FV5" s="510">
        <f>+T56</f>
        <v>0</v>
      </c>
      <c r="FW5" s="510">
        <f>+V56</f>
        <v>0</v>
      </c>
      <c r="FX5" s="510">
        <f>+T78</f>
        <v>0</v>
      </c>
      <c r="FY5" s="510">
        <f>+V78</f>
        <v>0</v>
      </c>
      <c r="FZ5" s="510">
        <f>+'5. Manager AUM Data'!T79</f>
        <v>0</v>
      </c>
      <c r="GA5" s="510">
        <f>+V79</f>
        <v>0</v>
      </c>
      <c r="GB5" s="510">
        <f>+'4. Manager General Data'!O10</f>
        <v>0</v>
      </c>
      <c r="GC5" s="510">
        <f>+'4. Manager General Data'!O11</f>
        <v>0</v>
      </c>
      <c r="GD5" s="510">
        <f>+'4. Manager General Data'!O12</f>
        <v>0</v>
      </c>
      <c r="GE5" s="511">
        <f>+'4. Manager General Data'!O13</f>
        <v>0</v>
      </c>
      <c r="GF5" s="510" t="b">
        <f>+'4. Manager General Data'!O58</f>
        <v>0</v>
      </c>
      <c r="GG5" s="510" t="b">
        <f>+Z94</f>
        <v>0</v>
      </c>
    </row>
    <row r="6" spans="1:197" ht="22" customHeight="1" x14ac:dyDescent="0.7">
      <c r="B6" s="253"/>
      <c r="C6" s="538" t="str">
        <f>IF(Z94=TRUE,"Cut and Paste error, please redo with new workbook","")</f>
        <v/>
      </c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6" t="s">
        <v>183</v>
      </c>
      <c r="S6" s="536"/>
      <c r="T6" s="536"/>
      <c r="U6" s="536"/>
      <c r="V6" s="536"/>
      <c r="W6" s="537"/>
      <c r="X6" s="208"/>
    </row>
    <row r="7" spans="1:197" s="504" customFormat="1" ht="22" customHeight="1" x14ac:dyDescent="0.45">
      <c r="A7" s="14"/>
      <c r="B7" s="149" t="s">
        <v>111</v>
      </c>
      <c r="C7" s="193"/>
      <c r="D7" s="194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254"/>
      <c r="X7" s="208"/>
      <c r="Y7" s="14"/>
      <c r="Z7" s="354"/>
      <c r="AA7" s="331"/>
      <c r="AB7" s="356"/>
      <c r="AC7" s="331"/>
      <c r="AD7" s="356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</row>
    <row r="8" spans="1:197" s="505" customFormat="1" ht="20.25" customHeight="1" x14ac:dyDescent="0.45">
      <c r="A8" s="13"/>
      <c r="B8" s="255"/>
      <c r="C8" s="256"/>
      <c r="D8" s="177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9"/>
      <c r="V8" s="178"/>
      <c r="W8" s="257"/>
      <c r="X8" s="208"/>
      <c r="Y8" s="13"/>
      <c r="Z8" s="355"/>
      <c r="AA8" s="331"/>
      <c r="AB8" s="356"/>
      <c r="AC8" s="331"/>
      <c r="AD8" s="356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491" t="s">
        <v>423</v>
      </c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</row>
    <row r="9" spans="1:197" s="501" customFormat="1" ht="20.25" customHeight="1" thickBot="1" x14ac:dyDescent="0.5">
      <c r="A9" s="44"/>
      <c r="B9" s="255"/>
      <c r="C9" s="187" t="s">
        <v>90</v>
      </c>
      <c r="D9" s="188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90"/>
      <c r="V9" s="189"/>
      <c r="W9" s="258"/>
      <c r="X9" s="208"/>
      <c r="Y9" s="350" t="s">
        <v>202</v>
      </c>
      <c r="Z9" s="354"/>
      <c r="AA9" s="350" t="s">
        <v>202</v>
      </c>
      <c r="AB9" s="356"/>
      <c r="AC9" s="350" t="s">
        <v>202</v>
      </c>
      <c r="AD9" s="356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</row>
    <row r="10" spans="1:197" s="505" customFormat="1" ht="20.25" customHeight="1" x14ac:dyDescent="0.45">
      <c r="A10" s="13"/>
      <c r="B10" s="255"/>
      <c r="C10" s="191"/>
      <c r="D10" s="177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9"/>
      <c r="V10" s="178"/>
      <c r="W10" s="257"/>
      <c r="X10" s="208"/>
      <c r="Y10" s="349">
        <f>COUNTA(Y12:Y100)</f>
        <v>2</v>
      </c>
      <c r="Z10" s="356"/>
      <c r="AA10" s="349">
        <f>COUNTA(AA12:AA100)</f>
        <v>54</v>
      </c>
      <c r="AB10" s="356"/>
      <c r="AC10" s="349">
        <f>COUNTA(AC12:AC100)</f>
        <v>58</v>
      </c>
      <c r="AD10" s="356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 t="str">
        <f>TEXT('4. Manager General Data'!O23,"@")</f>
        <v>0</v>
      </c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</row>
    <row r="11" spans="1:197" s="505" customFormat="1" ht="20.25" customHeight="1" thickBot="1" x14ac:dyDescent="0.5">
      <c r="A11" s="13"/>
      <c r="B11" s="255"/>
      <c r="C11" s="178"/>
      <c r="D11" s="228" t="s">
        <v>72</v>
      </c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  <c r="V11" s="229"/>
      <c r="W11" s="257"/>
      <c r="X11" s="208"/>
      <c r="Y11" s="331"/>
      <c r="Z11" s="356"/>
      <c r="AA11" s="331"/>
      <c r="AB11" s="356"/>
      <c r="AC11" s="331"/>
      <c r="AD11" s="356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491">
        <f>IF(LEFT(TEXT('4. Manager General Data'!O23,"@"),1)="+",MID(TEXT('4. Manager General Data'!O23,"@"),2,50),'4. Manager General Data'!O23)</f>
        <v>0</v>
      </c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</row>
    <row r="12" spans="1:197" s="505" customFormat="1" ht="20.25" customHeight="1" x14ac:dyDescent="0.45">
      <c r="A12" s="13"/>
      <c r="B12" s="255"/>
      <c r="C12" s="178"/>
      <c r="D12" s="178" t="s">
        <v>108</v>
      </c>
      <c r="E12" s="178"/>
      <c r="F12" s="178"/>
      <c r="G12" s="178"/>
      <c r="H12" s="178"/>
      <c r="I12" s="178"/>
      <c r="J12" s="178"/>
      <c r="K12" s="178"/>
      <c r="L12" s="227"/>
      <c r="M12" s="178"/>
      <c r="N12" s="178"/>
      <c r="O12" s="178"/>
      <c r="P12" s="178"/>
      <c r="Q12" s="178"/>
      <c r="R12" s="178"/>
      <c r="S12" s="507"/>
      <c r="T12" s="440"/>
      <c r="U12" s="179"/>
      <c r="V12" s="441">
        <f>+T12</f>
        <v>0</v>
      </c>
      <c r="W12" s="257"/>
      <c r="X12" s="208"/>
      <c r="Y12" s="390" t="s">
        <v>215</v>
      </c>
      <c r="Z12" s="357">
        <f>+S12</f>
        <v>0</v>
      </c>
      <c r="AA12" s="390" t="s">
        <v>216</v>
      </c>
      <c r="AB12" s="357">
        <f>+T12</f>
        <v>0</v>
      </c>
      <c r="AC12" s="390" t="s">
        <v>217</v>
      </c>
      <c r="AD12" s="357">
        <f>+V12+V13</f>
        <v>0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 t="str">
        <f>LEFT(TEXT('4. Manager General Data'!O23,"@"),1)</f>
        <v>0</v>
      </c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</row>
    <row r="13" spans="1:197" s="505" customFormat="1" ht="20.25" customHeight="1" x14ac:dyDescent="0.45">
      <c r="A13" s="13"/>
      <c r="B13" s="255"/>
      <c r="C13" s="178"/>
      <c r="D13" s="442" t="s">
        <v>157</v>
      </c>
      <c r="E13" s="442"/>
      <c r="F13" s="442"/>
      <c r="G13" s="442"/>
      <c r="H13" s="442"/>
      <c r="I13" s="442"/>
      <c r="J13" s="442"/>
      <c r="K13" s="442"/>
      <c r="L13" s="443"/>
      <c r="M13" s="442"/>
      <c r="N13" s="442"/>
      <c r="O13" s="442"/>
      <c r="P13" s="442"/>
      <c r="Q13" s="442"/>
      <c r="R13" s="442"/>
      <c r="S13" s="444"/>
      <c r="T13" s="444"/>
      <c r="U13" s="445"/>
      <c r="V13" s="446"/>
      <c r="W13" s="257"/>
      <c r="X13" s="208"/>
      <c r="Y13" s="332"/>
      <c r="Z13" s="357"/>
      <c r="AA13" s="390"/>
      <c r="AB13" s="357"/>
      <c r="AC13" s="390" t="s">
        <v>218</v>
      </c>
      <c r="AD13" s="357">
        <f>+V13</f>
        <v>0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</row>
    <row r="14" spans="1:197" s="505" customFormat="1" ht="20.25" customHeight="1" x14ac:dyDescent="0.45">
      <c r="A14" s="13"/>
      <c r="B14" s="255"/>
      <c r="C14" s="178"/>
      <c r="D14" s="447" t="s">
        <v>158</v>
      </c>
      <c r="E14" s="442"/>
      <c r="F14" s="442"/>
      <c r="G14" s="442"/>
      <c r="H14" s="442"/>
      <c r="I14" s="442"/>
      <c r="J14" s="442"/>
      <c r="K14" s="442"/>
      <c r="L14" s="448"/>
      <c r="M14" s="442"/>
      <c r="N14" s="442"/>
      <c r="O14" s="442"/>
      <c r="P14" s="442"/>
      <c r="Q14" s="442"/>
      <c r="R14" s="442"/>
      <c r="S14" s="444"/>
      <c r="T14" s="444"/>
      <c r="U14" s="445"/>
      <c r="V14" s="446"/>
      <c r="W14" s="257"/>
      <c r="X14" s="208"/>
      <c r="Y14" s="332"/>
      <c r="Z14" s="357"/>
      <c r="AA14" s="391"/>
      <c r="AB14" s="360"/>
      <c r="AC14" s="390" t="s">
        <v>219</v>
      </c>
      <c r="AD14" s="357">
        <f>+V14</f>
        <v>0</v>
      </c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</row>
    <row r="15" spans="1:197" s="505" customFormat="1" ht="20.25" customHeight="1" x14ac:dyDescent="0.4">
      <c r="A15" s="13"/>
      <c r="B15" s="255"/>
      <c r="C15" s="178"/>
      <c r="D15" s="447" t="s">
        <v>159</v>
      </c>
      <c r="E15" s="442"/>
      <c r="F15" s="442"/>
      <c r="G15" s="442"/>
      <c r="H15" s="442"/>
      <c r="I15" s="442"/>
      <c r="J15" s="442"/>
      <c r="K15" s="442"/>
      <c r="L15" s="448"/>
      <c r="M15" s="442"/>
      <c r="N15" s="442"/>
      <c r="O15" s="442"/>
      <c r="P15" s="442"/>
      <c r="Q15" s="442"/>
      <c r="R15" s="442"/>
      <c r="S15" s="442"/>
      <c r="T15" s="449"/>
      <c r="U15" s="445"/>
      <c r="V15" s="446"/>
      <c r="W15" s="257"/>
      <c r="X15" s="208"/>
      <c r="Y15" s="332"/>
      <c r="Z15" s="357"/>
      <c r="AA15" s="390"/>
      <c r="AB15" s="357"/>
      <c r="AC15" s="390" t="s">
        <v>220</v>
      </c>
      <c r="AD15" s="357">
        <f>+V15</f>
        <v>0</v>
      </c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</row>
    <row r="16" spans="1:197" s="505" customFormat="1" ht="20.25" customHeight="1" x14ac:dyDescent="0.45">
      <c r="A16" s="13"/>
      <c r="B16" s="255"/>
      <c r="C16" s="178"/>
      <c r="D16" s="178" t="s">
        <v>160</v>
      </c>
      <c r="E16" s="178"/>
      <c r="F16" s="178"/>
      <c r="G16" s="178"/>
      <c r="H16" s="178"/>
      <c r="I16" s="178"/>
      <c r="J16" s="178"/>
      <c r="K16" s="178"/>
      <c r="L16" s="227"/>
      <c r="M16" s="178"/>
      <c r="N16" s="178"/>
      <c r="O16" s="178"/>
      <c r="P16" s="178"/>
      <c r="Q16" s="178"/>
      <c r="R16" s="178"/>
      <c r="S16" s="178"/>
      <c r="T16" s="178"/>
      <c r="U16" s="179"/>
      <c r="V16" s="192">
        <f>SUM(V12:V15)</f>
        <v>0</v>
      </c>
      <c r="W16" s="257"/>
      <c r="X16" s="208"/>
      <c r="Y16" s="332"/>
      <c r="Z16" s="357"/>
      <c r="AA16" s="390"/>
      <c r="AB16" s="357"/>
      <c r="AC16" s="390" t="s">
        <v>221</v>
      </c>
      <c r="AD16" s="357">
        <f>+V16</f>
        <v>0</v>
      </c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</row>
    <row r="17" spans="1:196" s="505" customFormat="1" ht="20.25" customHeight="1" x14ac:dyDescent="0.45">
      <c r="A17" s="13"/>
      <c r="B17" s="255"/>
      <c r="C17" s="191"/>
      <c r="D17" s="177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9"/>
      <c r="V17" s="178"/>
      <c r="W17" s="257"/>
      <c r="X17" s="208"/>
      <c r="Y17" s="332"/>
      <c r="Z17" s="357"/>
      <c r="AA17" s="390"/>
      <c r="AB17" s="357"/>
      <c r="AC17" s="390"/>
      <c r="AD17" s="357"/>
      <c r="AE17" s="13"/>
      <c r="AF17" s="44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</row>
    <row r="18" spans="1:196" s="505" customFormat="1" ht="20.25" customHeight="1" x14ac:dyDescent="0.45">
      <c r="A18" s="13"/>
      <c r="B18" s="255"/>
      <c r="C18" s="191"/>
      <c r="D18" s="177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9"/>
      <c r="V18" s="178"/>
      <c r="W18" s="257"/>
      <c r="X18" s="208"/>
      <c r="Y18" s="332"/>
      <c r="Z18" s="357"/>
      <c r="AA18" s="390"/>
      <c r="AB18" s="357"/>
      <c r="AC18" s="390"/>
      <c r="AD18" s="357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</row>
    <row r="19" spans="1:196" s="501" customFormat="1" ht="20.25" customHeight="1" thickBot="1" x14ac:dyDescent="0.5">
      <c r="A19" s="44"/>
      <c r="B19" s="259"/>
      <c r="C19" s="231" t="s">
        <v>91</v>
      </c>
      <c r="D19" s="232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4"/>
      <c r="V19" s="233"/>
      <c r="W19" s="257"/>
      <c r="X19" s="208"/>
      <c r="Y19" s="333"/>
      <c r="Z19" s="357"/>
      <c r="AA19" s="392"/>
      <c r="AB19" s="357"/>
      <c r="AC19" s="392"/>
      <c r="AD19" s="357"/>
      <c r="AE19" s="44"/>
      <c r="AF19" s="44"/>
      <c r="AG19" s="45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</row>
    <row r="20" spans="1:196" s="505" customFormat="1" ht="20.25" customHeight="1" x14ac:dyDescent="0.45">
      <c r="A20" s="13"/>
      <c r="B20" s="255"/>
      <c r="C20" s="191"/>
      <c r="D20" s="177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9"/>
      <c r="V20" s="178"/>
      <c r="W20" s="257"/>
      <c r="X20" s="208"/>
      <c r="Y20" s="332"/>
      <c r="Z20" s="357"/>
      <c r="AA20" s="390"/>
      <c r="AB20" s="357"/>
      <c r="AC20" s="390"/>
      <c r="AD20" s="357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</row>
    <row r="21" spans="1:196" s="505" customFormat="1" ht="20.25" customHeight="1" thickBot="1" x14ac:dyDescent="0.5">
      <c r="A21" s="13"/>
      <c r="B21" s="255"/>
      <c r="C21" s="178"/>
      <c r="D21" s="228" t="s">
        <v>32</v>
      </c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30"/>
      <c r="V21" s="229"/>
      <c r="W21" s="257"/>
      <c r="X21" s="208"/>
      <c r="Y21" s="332"/>
      <c r="Z21" s="357"/>
      <c r="AA21" s="390"/>
      <c r="AB21" s="357"/>
      <c r="AC21" s="390"/>
      <c r="AD21" s="357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</row>
    <row r="22" spans="1:196" s="505" customFormat="1" ht="20.25" customHeight="1" x14ac:dyDescent="0.45">
      <c r="A22" s="13"/>
      <c r="B22" s="255"/>
      <c r="C22" s="178"/>
      <c r="D22" s="178" t="s">
        <v>179</v>
      </c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440"/>
      <c r="U22" s="179"/>
      <c r="V22" s="440"/>
      <c r="W22" s="257"/>
      <c r="X22" s="208"/>
      <c r="Y22" s="332"/>
      <c r="Z22" s="357"/>
      <c r="AA22" s="390" t="s">
        <v>222</v>
      </c>
      <c r="AB22" s="357">
        <f t="shared" ref="AB22:AB27" si="0">+T22</f>
        <v>0</v>
      </c>
      <c r="AC22" s="390" t="s">
        <v>223</v>
      </c>
      <c r="AD22" s="357">
        <f t="shared" ref="AD22:AD27" si="1">+V22</f>
        <v>0</v>
      </c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</row>
    <row r="23" spans="1:196" s="505" customFormat="1" ht="20.25" customHeight="1" x14ac:dyDescent="0.45">
      <c r="A23" s="13"/>
      <c r="B23" s="255"/>
      <c r="C23" s="178"/>
      <c r="D23" s="442" t="s">
        <v>14</v>
      </c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442"/>
      <c r="Q23" s="442"/>
      <c r="R23" s="442"/>
      <c r="S23" s="442"/>
      <c r="T23" s="446"/>
      <c r="U23" s="445"/>
      <c r="V23" s="446"/>
      <c r="W23" s="257"/>
      <c r="X23" s="208"/>
      <c r="Y23" s="332"/>
      <c r="Z23" s="357"/>
      <c r="AA23" s="390" t="s">
        <v>224</v>
      </c>
      <c r="AB23" s="357">
        <f t="shared" si="0"/>
        <v>0</v>
      </c>
      <c r="AC23" s="390" t="s">
        <v>225</v>
      </c>
      <c r="AD23" s="357">
        <f t="shared" si="1"/>
        <v>0</v>
      </c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</row>
    <row r="24" spans="1:196" s="505" customFormat="1" ht="20.25" customHeight="1" x14ac:dyDescent="0.45">
      <c r="A24" s="13"/>
      <c r="B24" s="255"/>
      <c r="C24" s="178"/>
      <c r="D24" s="442" t="s">
        <v>1</v>
      </c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6"/>
      <c r="U24" s="445"/>
      <c r="V24" s="446"/>
      <c r="W24" s="257"/>
      <c r="X24" s="208"/>
      <c r="Y24" s="332"/>
      <c r="Z24" s="357"/>
      <c r="AA24" s="390" t="s">
        <v>226</v>
      </c>
      <c r="AB24" s="357">
        <f t="shared" si="0"/>
        <v>0</v>
      </c>
      <c r="AC24" s="390" t="s">
        <v>227</v>
      </c>
      <c r="AD24" s="357">
        <f t="shared" si="1"/>
        <v>0</v>
      </c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</row>
    <row r="25" spans="1:196" s="505" customFormat="1" ht="20.25" customHeight="1" x14ac:dyDescent="0.4">
      <c r="A25" s="13"/>
      <c r="B25" s="255"/>
      <c r="C25" s="178"/>
      <c r="D25" s="442" t="s">
        <v>44</v>
      </c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2"/>
      <c r="S25" s="449"/>
      <c r="T25" s="446"/>
      <c r="U25" s="445"/>
      <c r="V25" s="446"/>
      <c r="W25" s="257"/>
      <c r="X25" s="208"/>
      <c r="Y25" s="332"/>
      <c r="Z25" s="357"/>
      <c r="AA25" s="390" t="s">
        <v>228</v>
      </c>
      <c r="AB25" s="357">
        <f t="shared" si="0"/>
        <v>0</v>
      </c>
      <c r="AC25" s="390" t="s">
        <v>229</v>
      </c>
      <c r="AD25" s="357">
        <f t="shared" si="1"/>
        <v>0</v>
      </c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</row>
    <row r="26" spans="1:196" s="505" customFormat="1" ht="20.25" customHeight="1" x14ac:dyDescent="0.45">
      <c r="A26" s="13"/>
      <c r="B26" s="255"/>
      <c r="C26" s="178"/>
      <c r="D26" s="442" t="s">
        <v>2</v>
      </c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6"/>
      <c r="U26" s="445"/>
      <c r="V26" s="446"/>
      <c r="W26" s="257"/>
      <c r="X26" s="208"/>
      <c r="Y26" s="332"/>
      <c r="Z26" s="357"/>
      <c r="AA26" s="390" t="s">
        <v>230</v>
      </c>
      <c r="AB26" s="357">
        <f t="shared" si="0"/>
        <v>0</v>
      </c>
      <c r="AC26" s="390" t="s">
        <v>231</v>
      </c>
      <c r="AD26" s="357">
        <f t="shared" si="1"/>
        <v>0</v>
      </c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</row>
    <row r="27" spans="1:196" s="505" customFormat="1" ht="20.25" customHeight="1" x14ac:dyDescent="0.45">
      <c r="A27" s="13"/>
      <c r="B27" s="255"/>
      <c r="C27" s="178"/>
      <c r="D27" s="178" t="s">
        <v>20</v>
      </c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92">
        <f>SUM(T22:T26)</f>
        <v>0</v>
      </c>
      <c r="U27" s="179"/>
      <c r="V27" s="192">
        <f>SUM(V22:V26)</f>
        <v>0</v>
      </c>
      <c r="W27" s="257"/>
      <c r="X27" s="208"/>
      <c r="Y27" s="332"/>
      <c r="Z27" s="357"/>
      <c r="AA27" s="390" t="s">
        <v>232</v>
      </c>
      <c r="AB27" s="357">
        <f t="shared" si="0"/>
        <v>0</v>
      </c>
      <c r="AC27" s="390" t="s">
        <v>233</v>
      </c>
      <c r="AD27" s="357">
        <f t="shared" si="1"/>
        <v>0</v>
      </c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</row>
    <row r="28" spans="1:196" s="505" customFormat="1" ht="20.25" customHeight="1" x14ac:dyDescent="0.45">
      <c r="A28" s="13"/>
      <c r="B28" s="255"/>
      <c r="C28" s="191"/>
      <c r="D28" s="177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9"/>
      <c r="V28" s="178"/>
      <c r="W28" s="257"/>
      <c r="X28" s="208"/>
      <c r="Y28" s="332"/>
      <c r="Z28" s="357"/>
      <c r="AA28" s="390"/>
      <c r="AB28" s="357"/>
      <c r="AC28" s="390"/>
      <c r="AD28" s="357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</row>
    <row r="29" spans="1:196" s="505" customFormat="1" ht="20.25" customHeight="1" thickBot="1" x14ac:dyDescent="0.5">
      <c r="A29" s="13"/>
      <c r="B29" s="255"/>
      <c r="C29" s="228" t="s">
        <v>5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30"/>
      <c r="V29" s="229"/>
      <c r="W29" s="257"/>
      <c r="X29" s="208"/>
      <c r="Y29" s="332"/>
      <c r="Z29" s="357"/>
      <c r="AA29" s="390"/>
      <c r="AB29" s="357"/>
      <c r="AC29" s="390"/>
      <c r="AD29" s="357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</row>
    <row r="30" spans="1:196" s="505" customFormat="1" ht="20.25" customHeight="1" x14ac:dyDescent="0.45">
      <c r="A30" s="13"/>
      <c r="B30" s="255"/>
      <c r="C30" s="178"/>
      <c r="D30" s="178" t="s">
        <v>3</v>
      </c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440"/>
      <c r="U30" s="179"/>
      <c r="V30" s="440"/>
      <c r="W30" s="257"/>
      <c r="X30" s="208"/>
      <c r="Y30" s="332"/>
      <c r="Z30" s="357"/>
      <c r="AA30" s="390" t="s">
        <v>234</v>
      </c>
      <c r="AB30" s="357">
        <f>+T30</f>
        <v>0</v>
      </c>
      <c r="AC30" s="390" t="s">
        <v>235</v>
      </c>
      <c r="AD30" s="357">
        <f>+V30</f>
        <v>0</v>
      </c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</row>
    <row r="31" spans="1:196" s="505" customFormat="1" ht="20.25" customHeight="1" x14ac:dyDescent="0.45">
      <c r="A31" s="13"/>
      <c r="B31" s="255"/>
      <c r="C31" s="178"/>
      <c r="D31" s="442" t="s">
        <v>4</v>
      </c>
      <c r="E31" s="442"/>
      <c r="F31" s="442"/>
      <c r="G31" s="442"/>
      <c r="H31" s="442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2"/>
      <c r="T31" s="446"/>
      <c r="U31" s="445"/>
      <c r="V31" s="446"/>
      <c r="W31" s="257"/>
      <c r="X31" s="208"/>
      <c r="Y31" s="332"/>
      <c r="Z31" s="357"/>
      <c r="AA31" s="390" t="s">
        <v>236</v>
      </c>
      <c r="AB31" s="357">
        <f>+T31</f>
        <v>0</v>
      </c>
      <c r="AC31" s="390" t="s">
        <v>237</v>
      </c>
      <c r="AD31" s="357">
        <f>+V31</f>
        <v>0</v>
      </c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</row>
    <row r="32" spans="1:196" s="505" customFormat="1" ht="20.25" customHeight="1" x14ac:dyDescent="0.45">
      <c r="A32" s="13"/>
      <c r="B32" s="255"/>
      <c r="C32" s="178"/>
      <c r="D32" s="178" t="s">
        <v>20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92">
        <f>SUM(T30:T31)</f>
        <v>0</v>
      </c>
      <c r="U32" s="179"/>
      <c r="V32" s="192">
        <f>SUM(V30:V31)</f>
        <v>0</v>
      </c>
      <c r="W32" s="257"/>
      <c r="X32" s="208"/>
      <c r="Y32" s="332"/>
      <c r="Z32" s="357"/>
      <c r="AA32" s="390" t="s">
        <v>238</v>
      </c>
      <c r="AB32" s="357">
        <f>+T32</f>
        <v>0</v>
      </c>
      <c r="AC32" s="390" t="s">
        <v>239</v>
      </c>
      <c r="AD32" s="357">
        <f>+V32</f>
        <v>0</v>
      </c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</row>
    <row r="33" spans="1:196" s="505" customFormat="1" ht="20.25" customHeight="1" x14ac:dyDescent="0.45">
      <c r="A33" s="13"/>
      <c r="B33" s="255"/>
      <c r="C33" s="191"/>
      <c r="D33" s="177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9"/>
      <c r="V33" s="178"/>
      <c r="W33" s="257"/>
      <c r="X33" s="208"/>
      <c r="Y33" s="332"/>
      <c r="Z33" s="357"/>
      <c r="AA33" s="390"/>
      <c r="AB33" s="357"/>
      <c r="AC33" s="390"/>
      <c r="AD33" s="357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</row>
    <row r="34" spans="1:196" s="505" customFormat="1" ht="20.25" customHeight="1" thickBot="1" x14ac:dyDescent="0.5">
      <c r="A34" s="13"/>
      <c r="B34" s="255"/>
      <c r="C34" s="228" t="s">
        <v>13</v>
      </c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30"/>
      <c r="V34" s="229"/>
      <c r="W34" s="257"/>
      <c r="X34" s="208"/>
      <c r="Y34" s="332"/>
      <c r="Z34" s="357"/>
      <c r="AA34" s="390"/>
      <c r="AB34" s="357"/>
      <c r="AC34" s="390"/>
      <c r="AD34" s="357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</row>
    <row r="35" spans="1:196" s="505" customFormat="1" ht="20.25" customHeight="1" x14ac:dyDescent="0.45">
      <c r="A35" s="13"/>
      <c r="B35" s="255"/>
      <c r="C35" s="178"/>
      <c r="D35" s="178" t="s">
        <v>3</v>
      </c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440"/>
      <c r="U35" s="179"/>
      <c r="V35" s="440"/>
      <c r="W35" s="257"/>
      <c r="X35" s="208"/>
      <c r="Y35" s="332"/>
      <c r="Z35" s="357"/>
      <c r="AA35" s="390" t="s">
        <v>240</v>
      </c>
      <c r="AB35" s="357">
        <f>+T35</f>
        <v>0</v>
      </c>
      <c r="AC35" s="390" t="s">
        <v>241</v>
      </c>
      <c r="AD35" s="357">
        <f>+V35</f>
        <v>0</v>
      </c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</row>
    <row r="36" spans="1:196" s="505" customFormat="1" ht="20.25" customHeight="1" x14ac:dyDescent="0.45">
      <c r="A36" s="13"/>
      <c r="B36" s="255"/>
      <c r="C36" s="178"/>
      <c r="D36" s="442" t="s">
        <v>36</v>
      </c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6"/>
      <c r="U36" s="445"/>
      <c r="V36" s="446"/>
      <c r="W36" s="257"/>
      <c r="X36" s="208"/>
      <c r="Y36" s="332"/>
      <c r="Z36" s="357"/>
      <c r="AA36" s="390" t="s">
        <v>242</v>
      </c>
      <c r="AB36" s="357">
        <f>+T36</f>
        <v>0</v>
      </c>
      <c r="AC36" s="390" t="s">
        <v>243</v>
      </c>
      <c r="AD36" s="357">
        <f>+V36</f>
        <v>0</v>
      </c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</row>
    <row r="37" spans="1:196" s="505" customFormat="1" ht="20.25" customHeight="1" x14ac:dyDescent="0.45">
      <c r="A37" s="13"/>
      <c r="B37" s="255"/>
      <c r="C37" s="178"/>
      <c r="D37" s="178" t="s">
        <v>20</v>
      </c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92">
        <f>SUM(T35:T36)</f>
        <v>0</v>
      </c>
      <c r="U37" s="179"/>
      <c r="V37" s="192">
        <f>SUM(V35:V36)</f>
        <v>0</v>
      </c>
      <c r="W37" s="257"/>
      <c r="X37" s="208"/>
      <c r="Y37" s="332"/>
      <c r="Z37" s="357"/>
      <c r="AA37" s="390" t="s">
        <v>244</v>
      </c>
      <c r="AB37" s="357">
        <f>+T37</f>
        <v>0</v>
      </c>
      <c r="AC37" s="390" t="s">
        <v>245</v>
      </c>
      <c r="AD37" s="357">
        <f>+V37</f>
        <v>0</v>
      </c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</row>
    <row r="38" spans="1:196" s="505" customFormat="1" ht="20.25" customHeight="1" x14ac:dyDescent="0.45">
      <c r="A38" s="13"/>
      <c r="B38" s="255"/>
      <c r="C38" s="191"/>
      <c r="D38" s="177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92"/>
      <c r="U38" s="179"/>
      <c r="V38" s="192"/>
      <c r="W38" s="257"/>
      <c r="X38" s="208"/>
      <c r="Y38" s="332"/>
      <c r="Z38" s="357"/>
      <c r="AA38" s="390"/>
      <c r="AB38" s="357"/>
      <c r="AC38" s="390"/>
      <c r="AD38" s="357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</row>
    <row r="39" spans="1:196" s="505" customFormat="1" ht="20.25" customHeight="1" x14ac:dyDescent="0.45">
      <c r="A39" s="13"/>
      <c r="B39" s="255"/>
      <c r="C39" s="178"/>
      <c r="D39" s="450" t="s">
        <v>58</v>
      </c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51">
        <f>T32+T37</f>
        <v>0</v>
      </c>
      <c r="U39" s="445"/>
      <c r="V39" s="451">
        <f>V32+V37</f>
        <v>0</v>
      </c>
      <c r="W39" s="257"/>
      <c r="X39" s="208"/>
      <c r="Y39" s="332"/>
      <c r="Z39" s="357"/>
      <c r="AA39" s="390" t="s">
        <v>246</v>
      </c>
      <c r="AB39" s="357">
        <f>+T39</f>
        <v>0</v>
      </c>
      <c r="AC39" s="390" t="s">
        <v>247</v>
      </c>
      <c r="AD39" s="357">
        <f>+V39</f>
        <v>0</v>
      </c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</row>
    <row r="40" spans="1:196" s="505" customFormat="1" ht="40" customHeight="1" x14ac:dyDescent="0.45">
      <c r="A40" s="13"/>
      <c r="B40" s="255"/>
      <c r="C40" s="191"/>
      <c r="D40" s="177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9"/>
      <c r="V40" s="178"/>
      <c r="W40" s="257"/>
      <c r="X40" s="208"/>
      <c r="Y40" s="332"/>
      <c r="Z40" s="357"/>
      <c r="AA40" s="390"/>
      <c r="AB40" s="357"/>
      <c r="AC40" s="390"/>
      <c r="AD40" s="357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</row>
    <row r="41" spans="1:196" s="504" customFormat="1" ht="22" customHeight="1" x14ac:dyDescent="0.45">
      <c r="A41" s="14"/>
      <c r="B41" s="260" t="s">
        <v>84</v>
      </c>
      <c r="C41" s="184"/>
      <c r="D41" s="185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534" t="s">
        <v>199</v>
      </c>
      <c r="T41" s="534"/>
      <c r="U41" s="534"/>
      <c r="V41" s="534"/>
      <c r="W41" s="261"/>
      <c r="X41" s="208"/>
      <c r="Y41" s="332"/>
      <c r="Z41" s="357"/>
      <c r="AA41" s="390"/>
      <c r="AB41" s="357"/>
      <c r="AC41" s="390"/>
      <c r="AD41" s="357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</row>
    <row r="42" spans="1:196" s="506" customFormat="1" ht="35.25" customHeight="1" thickBot="1" x14ac:dyDescent="0.65">
      <c r="A42" s="46"/>
      <c r="B42" s="262"/>
      <c r="C42" s="238" t="s">
        <v>33</v>
      </c>
      <c r="D42" s="188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90"/>
      <c r="V42" s="189"/>
      <c r="W42" s="263"/>
      <c r="X42" s="208"/>
      <c r="Y42" s="334"/>
      <c r="Z42" s="358"/>
      <c r="AA42" s="393"/>
      <c r="AB42" s="358"/>
      <c r="AC42" s="393"/>
      <c r="AD42" s="358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</row>
    <row r="43" spans="1:196" s="503" customFormat="1" ht="20.25" customHeight="1" x14ac:dyDescent="0.5">
      <c r="A43" s="12"/>
      <c r="B43" s="264"/>
      <c r="C43" s="265"/>
      <c r="D43" s="180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2"/>
      <c r="V43" s="181"/>
      <c r="W43" s="266"/>
      <c r="X43" s="208"/>
      <c r="Y43" s="335"/>
      <c r="Z43" s="358"/>
      <c r="AA43" s="394"/>
      <c r="AB43" s="358"/>
      <c r="AC43" s="394"/>
      <c r="AD43" s="358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</row>
    <row r="44" spans="1:196" s="503" customFormat="1" ht="20.25" customHeight="1" thickBot="1" x14ac:dyDescent="0.55000000000000004">
      <c r="A44" s="12"/>
      <c r="B44" s="264"/>
      <c r="C44" s="181"/>
      <c r="D44" s="235" t="s">
        <v>61</v>
      </c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7"/>
      <c r="V44" s="236"/>
      <c r="W44" s="266"/>
      <c r="X44" s="208"/>
      <c r="Y44" s="335"/>
      <c r="Z44" s="358"/>
      <c r="AA44" s="394"/>
      <c r="AB44" s="358"/>
      <c r="AC44" s="394"/>
      <c r="AD44" s="358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</row>
    <row r="45" spans="1:196" s="503" customFormat="1" ht="20.25" customHeight="1" x14ac:dyDescent="0.5">
      <c r="A45" s="12"/>
      <c r="B45" s="264"/>
      <c r="C45" s="181"/>
      <c r="D45" s="183" t="s">
        <v>39</v>
      </c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440"/>
      <c r="U45" s="182"/>
      <c r="V45" s="446"/>
      <c r="W45" s="266"/>
      <c r="X45" s="208"/>
      <c r="Y45" s="335"/>
      <c r="Z45" s="358"/>
      <c r="AA45" s="394" t="s">
        <v>248</v>
      </c>
      <c r="AB45" s="358">
        <f t="shared" ref="AB45:AB59" si="2">+T45</f>
        <v>0</v>
      </c>
      <c r="AC45" s="394" t="s">
        <v>249</v>
      </c>
      <c r="AD45" s="358">
        <f t="shared" ref="AD45:AD59" si="3">+V45</f>
        <v>0</v>
      </c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</row>
    <row r="46" spans="1:196" s="503" customFormat="1" ht="20.25" customHeight="1" x14ac:dyDescent="0.5">
      <c r="A46" s="12"/>
      <c r="B46" s="264"/>
      <c r="C46" s="181"/>
      <c r="D46" s="452" t="s">
        <v>51</v>
      </c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46"/>
      <c r="U46" s="454"/>
      <c r="V46" s="446"/>
      <c r="W46" s="266"/>
      <c r="X46" s="208"/>
      <c r="Y46" s="335"/>
      <c r="Z46" s="358"/>
      <c r="AA46" s="394" t="s">
        <v>250</v>
      </c>
      <c r="AB46" s="358">
        <f t="shared" si="2"/>
        <v>0</v>
      </c>
      <c r="AC46" s="394" t="s">
        <v>251</v>
      </c>
      <c r="AD46" s="358">
        <f t="shared" si="3"/>
        <v>0</v>
      </c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</row>
    <row r="47" spans="1:196" s="503" customFormat="1" ht="20.25" customHeight="1" x14ac:dyDescent="0.5">
      <c r="A47" s="12"/>
      <c r="B47" s="264"/>
      <c r="C47" s="181"/>
      <c r="D47" s="452" t="s">
        <v>47</v>
      </c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  <c r="R47" s="453"/>
      <c r="S47" s="453"/>
      <c r="T47" s="446"/>
      <c r="U47" s="454"/>
      <c r="V47" s="446"/>
      <c r="W47" s="266"/>
      <c r="X47" s="208"/>
      <c r="Y47" s="335"/>
      <c r="Z47" s="358"/>
      <c r="AA47" s="394" t="s">
        <v>252</v>
      </c>
      <c r="AB47" s="358">
        <f>+T48</f>
        <v>0</v>
      </c>
      <c r="AC47" s="394" t="s">
        <v>253</v>
      </c>
      <c r="AD47" s="358">
        <f t="shared" si="3"/>
        <v>0</v>
      </c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</row>
    <row r="48" spans="1:196" s="503" customFormat="1" ht="20.25" customHeight="1" x14ac:dyDescent="0.5">
      <c r="A48" s="12"/>
      <c r="B48" s="264"/>
      <c r="C48" s="181"/>
      <c r="D48" s="452" t="s">
        <v>55</v>
      </c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46"/>
      <c r="U48" s="454"/>
      <c r="V48" s="446"/>
      <c r="W48" s="266"/>
      <c r="X48" s="208"/>
      <c r="Y48" s="335"/>
      <c r="Z48" s="358"/>
      <c r="AA48" s="394" t="s">
        <v>254</v>
      </c>
      <c r="AB48" s="358">
        <f>+T49</f>
        <v>0</v>
      </c>
      <c r="AC48" s="394" t="s">
        <v>255</v>
      </c>
      <c r="AD48" s="358">
        <f t="shared" si="3"/>
        <v>0</v>
      </c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</row>
    <row r="49" spans="1:196" s="503" customFormat="1" ht="20.25" customHeight="1" x14ac:dyDescent="0.5">
      <c r="A49" s="12"/>
      <c r="B49" s="264"/>
      <c r="C49" s="181"/>
      <c r="D49" s="452" t="s">
        <v>56</v>
      </c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46"/>
      <c r="U49" s="454"/>
      <c r="V49" s="446"/>
      <c r="W49" s="266"/>
      <c r="X49" s="208"/>
      <c r="Y49" s="335"/>
      <c r="Z49" s="358"/>
      <c r="AA49" s="394" t="s">
        <v>256</v>
      </c>
      <c r="AB49" s="358">
        <f t="shared" si="2"/>
        <v>0</v>
      </c>
      <c r="AC49" s="394" t="s">
        <v>257</v>
      </c>
      <c r="AD49" s="358">
        <f t="shared" si="3"/>
        <v>0</v>
      </c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</row>
    <row r="50" spans="1:196" s="503" customFormat="1" ht="20.25" customHeight="1" x14ac:dyDescent="0.5">
      <c r="A50" s="12"/>
      <c r="B50" s="264"/>
      <c r="C50" s="181"/>
      <c r="D50" s="452" t="s">
        <v>161</v>
      </c>
      <c r="E50" s="453"/>
      <c r="F50" s="453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46"/>
      <c r="U50" s="454"/>
      <c r="V50" s="446"/>
      <c r="W50" s="266"/>
      <c r="X50" s="208"/>
      <c r="Y50" s="335"/>
      <c r="Z50" s="358"/>
      <c r="AA50" s="394" t="s">
        <v>258</v>
      </c>
      <c r="AB50" s="358">
        <f t="shared" si="2"/>
        <v>0</v>
      </c>
      <c r="AC50" s="394" t="s">
        <v>259</v>
      </c>
      <c r="AD50" s="358">
        <f t="shared" si="3"/>
        <v>0</v>
      </c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</row>
    <row r="51" spans="1:196" s="503" customFormat="1" ht="20.25" customHeight="1" x14ac:dyDescent="0.5">
      <c r="A51" s="12"/>
      <c r="B51" s="264"/>
      <c r="C51" s="181"/>
      <c r="D51" s="452" t="s">
        <v>162</v>
      </c>
      <c r="E51" s="453"/>
      <c r="F51" s="453"/>
      <c r="G51" s="453"/>
      <c r="H51" s="453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53"/>
      <c r="T51" s="446"/>
      <c r="U51" s="454"/>
      <c r="V51" s="446"/>
      <c r="W51" s="266"/>
      <c r="X51" s="208"/>
      <c r="Y51" s="335"/>
      <c r="Z51" s="358"/>
      <c r="AA51" s="394" t="s">
        <v>260</v>
      </c>
      <c r="AB51" s="358">
        <f t="shared" si="2"/>
        <v>0</v>
      </c>
      <c r="AC51" s="394" t="s">
        <v>261</v>
      </c>
      <c r="AD51" s="358">
        <f t="shared" si="3"/>
        <v>0</v>
      </c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</row>
    <row r="52" spans="1:196" s="503" customFormat="1" ht="20.25" customHeight="1" x14ac:dyDescent="0.5">
      <c r="A52" s="12"/>
      <c r="B52" s="264"/>
      <c r="C52" s="181"/>
      <c r="D52" s="452" t="s">
        <v>12</v>
      </c>
      <c r="E52" s="453"/>
      <c r="F52" s="453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46"/>
      <c r="U52" s="454"/>
      <c r="V52" s="446"/>
      <c r="W52" s="266"/>
      <c r="X52" s="208"/>
      <c r="Y52" s="335"/>
      <c r="Z52" s="358"/>
      <c r="AA52" s="394" t="s">
        <v>262</v>
      </c>
      <c r="AB52" s="358">
        <f t="shared" si="2"/>
        <v>0</v>
      </c>
      <c r="AC52" s="394" t="s">
        <v>263</v>
      </c>
      <c r="AD52" s="358">
        <f t="shared" si="3"/>
        <v>0</v>
      </c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</row>
    <row r="53" spans="1:196" s="503" customFormat="1" ht="20.25" customHeight="1" x14ac:dyDescent="0.5">
      <c r="A53" s="12"/>
      <c r="B53" s="264"/>
      <c r="C53" s="181"/>
      <c r="D53" s="452" t="s">
        <v>6</v>
      </c>
      <c r="E53" s="453"/>
      <c r="F53" s="453"/>
      <c r="G53" s="453"/>
      <c r="H53" s="453"/>
      <c r="I53" s="453"/>
      <c r="J53" s="453"/>
      <c r="K53" s="453"/>
      <c r="L53" s="453"/>
      <c r="M53" s="453"/>
      <c r="N53" s="453"/>
      <c r="O53" s="453"/>
      <c r="P53" s="453"/>
      <c r="Q53" s="453"/>
      <c r="R53" s="453"/>
      <c r="S53" s="453"/>
      <c r="T53" s="446"/>
      <c r="U53" s="454"/>
      <c r="V53" s="446"/>
      <c r="W53" s="266"/>
      <c r="X53" s="208"/>
      <c r="Y53" s="335"/>
      <c r="Z53" s="358"/>
      <c r="AA53" s="394" t="s">
        <v>264</v>
      </c>
      <c r="AB53" s="358">
        <f t="shared" si="2"/>
        <v>0</v>
      </c>
      <c r="AC53" s="394" t="s">
        <v>265</v>
      </c>
      <c r="AD53" s="358">
        <f t="shared" si="3"/>
        <v>0</v>
      </c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</row>
    <row r="54" spans="1:196" s="503" customFormat="1" ht="20.25" customHeight="1" x14ac:dyDescent="0.5">
      <c r="A54" s="12"/>
      <c r="B54" s="264"/>
      <c r="C54" s="181"/>
      <c r="D54" s="453" t="s">
        <v>46</v>
      </c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46"/>
      <c r="U54" s="454"/>
      <c r="V54" s="446"/>
      <c r="W54" s="266"/>
      <c r="X54" s="208"/>
      <c r="Y54" s="335"/>
      <c r="Z54" s="358"/>
      <c r="AA54" s="394" t="s">
        <v>266</v>
      </c>
      <c r="AB54" s="358">
        <f t="shared" si="2"/>
        <v>0</v>
      </c>
      <c r="AC54" s="394" t="s">
        <v>267</v>
      </c>
      <c r="AD54" s="358">
        <f t="shared" si="3"/>
        <v>0</v>
      </c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</row>
    <row r="55" spans="1:196" s="503" customFormat="1" ht="20.25" customHeight="1" x14ac:dyDescent="0.5">
      <c r="A55" s="12"/>
      <c r="B55" s="264"/>
      <c r="C55" s="181"/>
      <c r="D55" s="452" t="s">
        <v>7</v>
      </c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46"/>
      <c r="U55" s="454"/>
      <c r="V55" s="446"/>
      <c r="W55" s="266"/>
      <c r="X55" s="208"/>
      <c r="Y55" s="335"/>
      <c r="Z55" s="358"/>
      <c r="AA55" s="394" t="s">
        <v>268</v>
      </c>
      <c r="AB55" s="358">
        <f t="shared" si="2"/>
        <v>0</v>
      </c>
      <c r="AC55" s="394" t="s">
        <v>269</v>
      </c>
      <c r="AD55" s="358">
        <f t="shared" si="3"/>
        <v>0</v>
      </c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</row>
    <row r="56" spans="1:196" s="503" customFormat="1" ht="20.25" customHeight="1" x14ac:dyDescent="0.5">
      <c r="A56" s="12"/>
      <c r="B56" s="264"/>
      <c r="C56" s="181"/>
      <c r="D56" s="453" t="s">
        <v>370</v>
      </c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46"/>
      <c r="U56" s="454"/>
      <c r="V56" s="446"/>
      <c r="W56" s="266"/>
      <c r="X56" s="208"/>
      <c r="Y56" s="335"/>
      <c r="Z56" s="358"/>
      <c r="AA56" s="394" t="s">
        <v>361</v>
      </c>
      <c r="AB56" s="358">
        <f t="shared" si="2"/>
        <v>0</v>
      </c>
      <c r="AC56" s="394" t="s">
        <v>362</v>
      </c>
      <c r="AD56" s="358">
        <f t="shared" si="3"/>
        <v>0</v>
      </c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</row>
    <row r="57" spans="1:196" s="503" customFormat="1" ht="20.25" customHeight="1" x14ac:dyDescent="0.5">
      <c r="A57" s="12"/>
      <c r="B57" s="264"/>
      <c r="C57" s="181"/>
      <c r="D57" s="452" t="s">
        <v>163</v>
      </c>
      <c r="E57" s="453"/>
      <c r="F57" s="453"/>
      <c r="G57" s="453"/>
      <c r="H57" s="453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453"/>
      <c r="T57" s="446"/>
      <c r="U57" s="454"/>
      <c r="V57" s="446"/>
      <c r="W57" s="266"/>
      <c r="X57" s="208"/>
      <c r="Y57" s="335"/>
      <c r="Z57" s="358"/>
      <c r="AA57" s="394" t="s">
        <v>270</v>
      </c>
      <c r="AB57" s="358">
        <f t="shared" si="2"/>
        <v>0</v>
      </c>
      <c r="AC57" s="394" t="s">
        <v>271</v>
      </c>
      <c r="AD57" s="358">
        <f t="shared" si="3"/>
        <v>0</v>
      </c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</row>
    <row r="58" spans="1:196" s="503" customFormat="1" ht="20.25" customHeight="1" x14ac:dyDescent="0.5">
      <c r="A58" s="12"/>
      <c r="B58" s="264"/>
      <c r="C58" s="181"/>
      <c r="D58" s="452" t="s">
        <v>164</v>
      </c>
      <c r="E58" s="453"/>
      <c r="F58" s="453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46"/>
      <c r="U58" s="454"/>
      <c r="V58" s="446"/>
      <c r="W58" s="266"/>
      <c r="X58" s="208"/>
      <c r="Y58" s="335"/>
      <c r="Z58" s="358"/>
      <c r="AA58" s="394" t="s">
        <v>272</v>
      </c>
      <c r="AB58" s="358">
        <f t="shared" si="2"/>
        <v>0</v>
      </c>
      <c r="AC58" s="394" t="s">
        <v>273</v>
      </c>
      <c r="AD58" s="358">
        <f t="shared" si="3"/>
        <v>0</v>
      </c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</row>
    <row r="59" spans="1:196" s="503" customFormat="1" ht="20.25" customHeight="1" x14ac:dyDescent="0.5">
      <c r="A59" s="12"/>
      <c r="B59" s="264"/>
      <c r="C59" s="181"/>
      <c r="D59" s="452" t="s">
        <v>416</v>
      </c>
      <c r="E59" s="453"/>
      <c r="F59" s="453"/>
      <c r="G59" s="453"/>
      <c r="H59" s="453"/>
      <c r="I59" s="453"/>
      <c r="J59" s="453"/>
      <c r="K59" s="453"/>
      <c r="L59" s="453"/>
      <c r="M59" s="453"/>
      <c r="N59" s="453"/>
      <c r="O59" s="453"/>
      <c r="P59" s="453"/>
      <c r="Q59" s="453"/>
      <c r="R59" s="453"/>
      <c r="S59" s="453"/>
      <c r="T59" s="446"/>
      <c r="U59" s="454"/>
      <c r="V59" s="446"/>
      <c r="W59" s="266"/>
      <c r="X59" s="208"/>
      <c r="Y59" s="335"/>
      <c r="Z59" s="358"/>
      <c r="AA59" s="394" t="s">
        <v>274</v>
      </c>
      <c r="AB59" s="358">
        <f t="shared" si="2"/>
        <v>0</v>
      </c>
      <c r="AC59" s="394" t="s">
        <v>275</v>
      </c>
      <c r="AD59" s="358">
        <f t="shared" si="3"/>
        <v>0</v>
      </c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</row>
    <row r="60" spans="1:196" s="506" customFormat="1" ht="35.25" customHeight="1" thickBot="1" x14ac:dyDescent="0.65">
      <c r="A60" s="46"/>
      <c r="B60" s="264"/>
      <c r="C60" s="238" t="s">
        <v>35</v>
      </c>
      <c r="D60" s="188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90"/>
      <c r="V60" s="189"/>
      <c r="W60" s="266"/>
      <c r="X60" s="208"/>
      <c r="Y60" s="334"/>
      <c r="Z60" s="358"/>
      <c r="AA60" s="393"/>
      <c r="AB60" s="358"/>
      <c r="AC60" s="393"/>
      <c r="AD60" s="358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</row>
    <row r="61" spans="1:196" s="503" customFormat="1" ht="35.25" customHeight="1" thickBot="1" x14ac:dyDescent="0.55000000000000004">
      <c r="A61" s="12"/>
      <c r="B61" s="264"/>
      <c r="C61" s="181"/>
      <c r="D61" s="235" t="s">
        <v>61</v>
      </c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7"/>
      <c r="V61" s="236"/>
      <c r="W61" s="266"/>
      <c r="X61" s="208"/>
      <c r="Y61" s="335"/>
      <c r="Z61" s="358"/>
      <c r="AA61" s="394"/>
      <c r="AB61" s="358"/>
      <c r="AC61" s="394"/>
      <c r="AD61" s="358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</row>
    <row r="62" spans="1:196" s="503" customFormat="1" ht="20.25" customHeight="1" x14ac:dyDescent="0.5">
      <c r="A62" s="12"/>
      <c r="B62" s="264"/>
      <c r="C62" s="181"/>
      <c r="D62" s="181" t="s">
        <v>210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440"/>
      <c r="U62" s="182"/>
      <c r="V62" s="446"/>
      <c r="W62" s="266"/>
      <c r="X62" s="208"/>
      <c r="Y62" s="335"/>
      <c r="Z62" s="358"/>
      <c r="AA62" s="394" t="s">
        <v>276</v>
      </c>
      <c r="AB62" s="358">
        <f t="shared" ref="AB62:AB71" si="4">+T62</f>
        <v>0</v>
      </c>
      <c r="AC62" s="394" t="s">
        <v>277</v>
      </c>
      <c r="AD62" s="358">
        <f t="shared" ref="AD62:AD71" si="5">+V62</f>
        <v>0</v>
      </c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</row>
    <row r="63" spans="1:196" s="503" customFormat="1" ht="20.25" customHeight="1" x14ac:dyDescent="0.5">
      <c r="A63" s="12"/>
      <c r="B63" s="264"/>
      <c r="C63" s="181"/>
      <c r="D63" s="453" t="s">
        <v>211</v>
      </c>
      <c r="E63" s="453"/>
      <c r="F63" s="453"/>
      <c r="G63" s="453"/>
      <c r="H63" s="453"/>
      <c r="I63" s="453"/>
      <c r="J63" s="453"/>
      <c r="K63" s="453"/>
      <c r="L63" s="453"/>
      <c r="M63" s="453"/>
      <c r="N63" s="453"/>
      <c r="O63" s="453"/>
      <c r="P63" s="453"/>
      <c r="Q63" s="453"/>
      <c r="R63" s="453"/>
      <c r="S63" s="453"/>
      <c r="T63" s="446"/>
      <c r="U63" s="454"/>
      <c r="V63" s="446"/>
      <c r="W63" s="266"/>
      <c r="X63" s="208"/>
      <c r="Y63" s="335"/>
      <c r="Z63" s="358"/>
      <c r="AA63" s="394" t="s">
        <v>278</v>
      </c>
      <c r="AB63" s="358">
        <f t="shared" si="4"/>
        <v>0</v>
      </c>
      <c r="AC63" s="394" t="s">
        <v>279</v>
      </c>
      <c r="AD63" s="358">
        <f t="shared" si="5"/>
        <v>0</v>
      </c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</row>
    <row r="64" spans="1:196" s="503" customFormat="1" ht="20.25" customHeight="1" x14ac:dyDescent="0.5">
      <c r="A64" s="12"/>
      <c r="B64" s="264"/>
      <c r="C64" s="181"/>
      <c r="D64" s="453" t="s">
        <v>212</v>
      </c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46"/>
      <c r="U64" s="454"/>
      <c r="V64" s="446"/>
      <c r="W64" s="266"/>
      <c r="X64" s="208"/>
      <c r="Y64" s="335"/>
      <c r="Z64" s="358"/>
      <c r="AA64" s="394" t="s">
        <v>280</v>
      </c>
      <c r="AB64" s="358">
        <f t="shared" si="4"/>
        <v>0</v>
      </c>
      <c r="AC64" s="394" t="s">
        <v>281</v>
      </c>
      <c r="AD64" s="358">
        <f t="shared" si="5"/>
        <v>0</v>
      </c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</row>
    <row r="65" spans="1:196" s="503" customFormat="1" ht="20.25" customHeight="1" x14ac:dyDescent="0.5">
      <c r="A65" s="12"/>
      <c r="B65" s="264"/>
      <c r="C65" s="181"/>
      <c r="D65" s="453" t="s">
        <v>45</v>
      </c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46"/>
      <c r="U65" s="454"/>
      <c r="V65" s="446"/>
      <c r="W65" s="266"/>
      <c r="X65" s="208"/>
      <c r="Y65" s="335"/>
      <c r="Z65" s="358"/>
      <c r="AA65" s="394" t="s">
        <v>282</v>
      </c>
      <c r="AB65" s="358">
        <f t="shared" si="4"/>
        <v>0</v>
      </c>
      <c r="AC65" s="394" t="s">
        <v>283</v>
      </c>
      <c r="AD65" s="358">
        <f t="shared" si="5"/>
        <v>0</v>
      </c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</row>
    <row r="66" spans="1:196" s="503" customFormat="1" ht="20.25" customHeight="1" x14ac:dyDescent="0.5">
      <c r="A66" s="12"/>
      <c r="B66" s="264"/>
      <c r="C66" s="181"/>
      <c r="D66" s="453" t="s">
        <v>8</v>
      </c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46"/>
      <c r="U66" s="454"/>
      <c r="V66" s="446"/>
      <c r="W66" s="266"/>
      <c r="X66" s="208"/>
      <c r="Y66" s="335"/>
      <c r="Z66" s="358"/>
      <c r="AA66" s="394" t="s">
        <v>284</v>
      </c>
      <c r="AB66" s="358">
        <f t="shared" si="4"/>
        <v>0</v>
      </c>
      <c r="AC66" s="394" t="s">
        <v>285</v>
      </c>
      <c r="AD66" s="358">
        <f t="shared" si="5"/>
        <v>0</v>
      </c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</row>
    <row r="67" spans="1:196" s="503" customFormat="1" ht="20.25" customHeight="1" x14ac:dyDescent="0.5">
      <c r="A67" s="12"/>
      <c r="B67" s="264"/>
      <c r="C67" s="181"/>
      <c r="D67" s="453" t="s">
        <v>10</v>
      </c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46"/>
      <c r="U67" s="454"/>
      <c r="V67" s="446"/>
      <c r="W67" s="266"/>
      <c r="X67" s="208"/>
      <c r="Y67" s="335"/>
      <c r="Z67" s="358"/>
      <c r="AA67" s="394" t="s">
        <v>286</v>
      </c>
      <c r="AB67" s="358">
        <f t="shared" si="4"/>
        <v>0</v>
      </c>
      <c r="AC67" s="394" t="s">
        <v>287</v>
      </c>
      <c r="AD67" s="358">
        <f t="shared" si="5"/>
        <v>0</v>
      </c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</row>
    <row r="68" spans="1:196" s="503" customFormat="1" ht="20.25" customHeight="1" x14ac:dyDescent="0.5">
      <c r="A68" s="12"/>
      <c r="B68" s="264"/>
      <c r="C68" s="181"/>
      <c r="D68" s="453" t="s">
        <v>48</v>
      </c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46"/>
      <c r="U68" s="454"/>
      <c r="V68" s="446"/>
      <c r="W68" s="266"/>
      <c r="X68" s="208"/>
      <c r="Y68" s="335"/>
      <c r="Z68" s="358"/>
      <c r="AA68" s="394" t="s">
        <v>288</v>
      </c>
      <c r="AB68" s="358">
        <f t="shared" si="4"/>
        <v>0</v>
      </c>
      <c r="AC68" s="394" t="s">
        <v>289</v>
      </c>
      <c r="AD68" s="358">
        <f t="shared" si="5"/>
        <v>0</v>
      </c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</row>
    <row r="69" spans="1:196" s="503" customFormat="1" ht="20.25" customHeight="1" x14ac:dyDescent="0.5">
      <c r="A69" s="12"/>
      <c r="B69" s="264"/>
      <c r="C69" s="181"/>
      <c r="D69" s="453" t="s">
        <v>9</v>
      </c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46"/>
      <c r="U69" s="454"/>
      <c r="V69" s="446"/>
      <c r="W69" s="266"/>
      <c r="X69" s="208"/>
      <c r="Y69" s="335"/>
      <c r="Z69" s="358"/>
      <c r="AA69" s="394" t="s">
        <v>290</v>
      </c>
      <c r="AB69" s="358">
        <f t="shared" si="4"/>
        <v>0</v>
      </c>
      <c r="AC69" s="394" t="s">
        <v>291</v>
      </c>
      <c r="AD69" s="358">
        <f t="shared" si="5"/>
        <v>0</v>
      </c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</row>
    <row r="70" spans="1:196" s="503" customFormat="1" ht="20.25" customHeight="1" x14ac:dyDescent="0.5">
      <c r="A70" s="12"/>
      <c r="B70" s="264"/>
      <c r="C70" s="181"/>
      <c r="D70" s="452" t="s">
        <v>40</v>
      </c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46"/>
      <c r="U70" s="454"/>
      <c r="V70" s="446"/>
      <c r="W70" s="266"/>
      <c r="X70" s="208"/>
      <c r="Y70" s="335"/>
      <c r="Z70" s="358"/>
      <c r="AA70" s="394" t="s">
        <v>292</v>
      </c>
      <c r="AB70" s="358">
        <f t="shared" si="4"/>
        <v>0</v>
      </c>
      <c r="AC70" s="394" t="s">
        <v>293</v>
      </c>
      <c r="AD70" s="358">
        <f t="shared" si="5"/>
        <v>0</v>
      </c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</row>
    <row r="71" spans="1:196" s="503" customFormat="1" ht="20.25" customHeight="1" x14ac:dyDescent="0.5">
      <c r="A71" s="12"/>
      <c r="B71" s="264"/>
      <c r="C71" s="181"/>
      <c r="D71" s="452" t="s">
        <v>416</v>
      </c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46"/>
      <c r="U71" s="454"/>
      <c r="V71" s="446"/>
      <c r="W71" s="266"/>
      <c r="X71" s="208"/>
      <c r="Y71" s="335"/>
      <c r="Z71" s="358"/>
      <c r="AA71" s="394" t="s">
        <v>294</v>
      </c>
      <c r="AB71" s="358">
        <f t="shared" si="4"/>
        <v>0</v>
      </c>
      <c r="AC71" s="394" t="s">
        <v>295</v>
      </c>
      <c r="AD71" s="358">
        <f t="shared" si="5"/>
        <v>0</v>
      </c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</row>
    <row r="72" spans="1:196" s="503" customFormat="1" ht="20.25" customHeight="1" x14ac:dyDescent="0.5">
      <c r="A72" s="12"/>
      <c r="B72" s="264"/>
      <c r="C72" s="265"/>
      <c r="D72" s="183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2"/>
      <c r="V72" s="181"/>
      <c r="W72" s="266"/>
      <c r="X72" s="208"/>
      <c r="Y72" s="335"/>
      <c r="Z72" s="358"/>
      <c r="AA72" s="394"/>
      <c r="AB72" s="358"/>
      <c r="AC72" s="394"/>
      <c r="AD72" s="358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</row>
    <row r="73" spans="1:196" s="504" customFormat="1" ht="22" customHeight="1" x14ac:dyDescent="0.45">
      <c r="A73" s="14"/>
      <c r="B73" s="260" t="s">
        <v>85</v>
      </c>
      <c r="C73" s="184"/>
      <c r="D73" s="186"/>
      <c r="E73" s="267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534" t="s">
        <v>199</v>
      </c>
      <c r="T73" s="534"/>
      <c r="U73" s="534"/>
      <c r="V73" s="534"/>
      <c r="W73" s="261"/>
      <c r="X73" s="208"/>
      <c r="Y73" s="332"/>
      <c r="Z73" s="357"/>
      <c r="AA73" s="390"/>
      <c r="AB73" s="357"/>
      <c r="AC73" s="390"/>
      <c r="AD73" s="357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</row>
    <row r="74" spans="1:196" s="506" customFormat="1" ht="35.25" customHeight="1" thickBot="1" x14ac:dyDescent="0.65">
      <c r="A74" s="46"/>
      <c r="B74" s="262"/>
      <c r="C74" s="238" t="s">
        <v>34</v>
      </c>
      <c r="D74" s="188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90"/>
      <c r="V74" s="189"/>
      <c r="W74" s="263"/>
      <c r="X74" s="208"/>
      <c r="Y74" s="334"/>
      <c r="Z74" s="358"/>
      <c r="AA74" s="393"/>
      <c r="AB74" s="358"/>
      <c r="AC74" s="393"/>
      <c r="AD74" s="358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6"/>
      <c r="EU74" s="46"/>
      <c r="EV74" s="46"/>
      <c r="EW74" s="46"/>
      <c r="EX74" s="46"/>
      <c r="EY74" s="46"/>
      <c r="EZ74" s="46"/>
      <c r="FA74" s="46"/>
      <c r="FB74" s="46"/>
      <c r="FC74" s="46"/>
      <c r="FD74" s="46"/>
      <c r="FE74" s="46"/>
      <c r="FF74" s="46"/>
      <c r="FG74" s="46"/>
      <c r="FH74" s="46"/>
      <c r="FI74" s="46"/>
      <c r="FJ74" s="46"/>
      <c r="FK74" s="46"/>
      <c r="FL74" s="46"/>
      <c r="FM74" s="46"/>
      <c r="FN74" s="46"/>
      <c r="FO74" s="46"/>
      <c r="FP74" s="46"/>
      <c r="FQ74" s="46"/>
      <c r="FR74" s="46"/>
      <c r="FS74" s="46"/>
      <c r="FT74" s="46"/>
      <c r="FU74" s="46"/>
      <c r="FV74" s="46"/>
      <c r="FW74" s="46"/>
      <c r="FX74" s="46"/>
      <c r="FY74" s="46"/>
      <c r="FZ74" s="46"/>
      <c r="GA74" s="46"/>
      <c r="GB74" s="46"/>
      <c r="GC74" s="46"/>
      <c r="GD74" s="46"/>
      <c r="GE74" s="46"/>
      <c r="GF74" s="46"/>
      <c r="GG74" s="46"/>
      <c r="GH74" s="46"/>
      <c r="GI74" s="46"/>
      <c r="GJ74" s="46"/>
      <c r="GK74" s="46"/>
      <c r="GL74" s="46"/>
      <c r="GM74" s="46"/>
      <c r="GN74" s="46"/>
    </row>
    <row r="75" spans="1:196" s="503" customFormat="1" ht="20.25" customHeight="1" x14ac:dyDescent="0.5">
      <c r="A75" s="12"/>
      <c r="B75" s="264"/>
      <c r="C75" s="265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2"/>
      <c r="V75" s="181"/>
      <c r="W75" s="266"/>
      <c r="X75" s="208"/>
      <c r="Y75" s="335"/>
      <c r="Z75" s="358"/>
      <c r="AA75" s="480" t="s">
        <v>368</v>
      </c>
      <c r="AB75" s="481">
        <f>+AB78+AB79</f>
        <v>0</v>
      </c>
      <c r="AC75" s="480" t="s">
        <v>367</v>
      </c>
      <c r="AD75" s="481">
        <f>+AD78+AD79</f>
        <v>0</v>
      </c>
      <c r="AE75" s="482" t="s">
        <v>373</v>
      </c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</row>
    <row r="76" spans="1:196" s="503" customFormat="1" ht="20.25" customHeight="1" x14ac:dyDescent="0.5">
      <c r="A76" s="12"/>
      <c r="B76" s="264"/>
      <c r="C76" s="181"/>
      <c r="D76" s="453" t="s">
        <v>165</v>
      </c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46"/>
      <c r="U76" s="454"/>
      <c r="V76" s="446"/>
      <c r="W76" s="266"/>
      <c r="X76" s="208"/>
      <c r="Y76" s="335"/>
      <c r="Z76" s="358"/>
      <c r="AA76" s="394" t="s">
        <v>296</v>
      </c>
      <c r="AB76" s="358">
        <f t="shared" ref="AB76:AB84" si="6">+T76</f>
        <v>0</v>
      </c>
      <c r="AC76" s="394" t="s">
        <v>297</v>
      </c>
      <c r="AD76" s="358">
        <f t="shared" ref="AD76:AD84" si="7">+V76</f>
        <v>0</v>
      </c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</row>
    <row r="77" spans="1:196" s="503" customFormat="1" ht="20.25" customHeight="1" x14ac:dyDescent="0.5">
      <c r="A77" s="12"/>
      <c r="B77" s="264"/>
      <c r="C77" s="181"/>
      <c r="D77" s="453" t="s">
        <v>166</v>
      </c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46"/>
      <c r="U77" s="454"/>
      <c r="V77" s="446"/>
      <c r="W77" s="266"/>
      <c r="X77" s="208"/>
      <c r="Y77" s="335"/>
      <c r="Z77" s="358"/>
      <c r="AA77" s="394" t="s">
        <v>298</v>
      </c>
      <c r="AB77" s="358">
        <f t="shared" si="6"/>
        <v>0</v>
      </c>
      <c r="AC77" s="394" t="s">
        <v>299</v>
      </c>
      <c r="AD77" s="358">
        <f t="shared" si="7"/>
        <v>0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</row>
    <row r="78" spans="1:196" s="503" customFormat="1" ht="20.25" customHeight="1" x14ac:dyDescent="0.5">
      <c r="A78" s="12"/>
      <c r="B78" s="264"/>
      <c r="C78" s="181"/>
      <c r="D78" s="453" t="s">
        <v>213</v>
      </c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46"/>
      <c r="U78" s="454"/>
      <c r="V78" s="446"/>
      <c r="W78" s="266"/>
      <c r="X78" s="208"/>
      <c r="Y78" s="335"/>
      <c r="Z78" s="358"/>
      <c r="AA78" s="394" t="s">
        <v>300</v>
      </c>
      <c r="AB78" s="358">
        <f t="shared" si="6"/>
        <v>0</v>
      </c>
      <c r="AC78" s="394" t="s">
        <v>301</v>
      </c>
      <c r="AD78" s="358">
        <f t="shared" si="7"/>
        <v>0</v>
      </c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</row>
    <row r="79" spans="1:196" s="503" customFormat="1" ht="20.25" customHeight="1" x14ac:dyDescent="0.5">
      <c r="A79" s="12"/>
      <c r="B79" s="264"/>
      <c r="C79" s="181"/>
      <c r="D79" s="453" t="s">
        <v>214</v>
      </c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453"/>
      <c r="T79" s="446"/>
      <c r="U79" s="454"/>
      <c r="V79" s="446"/>
      <c r="W79" s="266"/>
      <c r="X79" s="208"/>
      <c r="Y79" s="335"/>
      <c r="Z79" s="358"/>
      <c r="AA79" s="394" t="s">
        <v>363</v>
      </c>
      <c r="AB79" s="358">
        <f t="shared" si="6"/>
        <v>0</v>
      </c>
      <c r="AC79" s="394" t="s">
        <v>364</v>
      </c>
      <c r="AD79" s="358">
        <f t="shared" si="7"/>
        <v>0</v>
      </c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</row>
    <row r="80" spans="1:196" s="503" customFormat="1" ht="20.25" customHeight="1" x14ac:dyDescent="0.5">
      <c r="A80" s="12"/>
      <c r="B80" s="264"/>
      <c r="C80" s="181"/>
      <c r="D80" s="453" t="s">
        <v>167</v>
      </c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46"/>
      <c r="U80" s="454"/>
      <c r="V80" s="446"/>
      <c r="W80" s="266"/>
      <c r="X80" s="208"/>
      <c r="Y80" s="335"/>
      <c r="Z80" s="358"/>
      <c r="AA80" s="394" t="s">
        <v>302</v>
      </c>
      <c r="AB80" s="358">
        <f t="shared" si="6"/>
        <v>0</v>
      </c>
      <c r="AC80" s="394" t="s">
        <v>303</v>
      </c>
      <c r="AD80" s="358">
        <f t="shared" si="7"/>
        <v>0</v>
      </c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</row>
    <row r="81" spans="1:196" s="503" customFormat="1" ht="20.25" customHeight="1" x14ac:dyDescent="0.5">
      <c r="A81" s="12"/>
      <c r="B81" s="264"/>
      <c r="C81" s="181"/>
      <c r="D81" s="453" t="s">
        <v>168</v>
      </c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46"/>
      <c r="U81" s="454"/>
      <c r="V81" s="446"/>
      <c r="W81" s="266"/>
      <c r="X81" s="208"/>
      <c r="Y81" s="335"/>
      <c r="Z81" s="358"/>
      <c r="AA81" s="394" t="s">
        <v>304</v>
      </c>
      <c r="AB81" s="358">
        <f t="shared" si="6"/>
        <v>0</v>
      </c>
      <c r="AC81" s="394" t="s">
        <v>305</v>
      </c>
      <c r="AD81" s="358">
        <f t="shared" si="7"/>
        <v>0</v>
      </c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</row>
    <row r="82" spans="1:196" s="503" customFormat="1" ht="20.25" customHeight="1" x14ac:dyDescent="0.5">
      <c r="A82" s="12"/>
      <c r="B82" s="264"/>
      <c r="C82" s="181"/>
      <c r="D82" s="453" t="s">
        <v>11</v>
      </c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453"/>
      <c r="T82" s="446"/>
      <c r="U82" s="454"/>
      <c r="V82" s="446"/>
      <c r="W82" s="266"/>
      <c r="X82" s="208"/>
      <c r="Y82" s="335"/>
      <c r="Z82" s="358"/>
      <c r="AA82" s="394" t="s">
        <v>306</v>
      </c>
      <c r="AB82" s="358">
        <f t="shared" si="6"/>
        <v>0</v>
      </c>
      <c r="AC82" s="394" t="s">
        <v>307</v>
      </c>
      <c r="AD82" s="358">
        <f t="shared" si="7"/>
        <v>0</v>
      </c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</row>
    <row r="83" spans="1:196" s="503" customFormat="1" ht="20.25" customHeight="1" x14ac:dyDescent="0.5">
      <c r="A83" s="12"/>
      <c r="B83" s="264"/>
      <c r="C83" s="181"/>
      <c r="D83" s="453" t="s">
        <v>6</v>
      </c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46"/>
      <c r="U83" s="454"/>
      <c r="V83" s="446"/>
      <c r="W83" s="266"/>
      <c r="X83" s="208"/>
      <c r="Y83" s="335"/>
      <c r="Z83" s="358"/>
      <c r="AA83" s="394" t="s">
        <v>308</v>
      </c>
      <c r="AB83" s="358">
        <f t="shared" si="6"/>
        <v>0</v>
      </c>
      <c r="AC83" s="394" t="s">
        <v>309</v>
      </c>
      <c r="AD83" s="358">
        <f t="shared" si="7"/>
        <v>0</v>
      </c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</row>
    <row r="84" spans="1:196" s="503" customFormat="1" ht="20.25" customHeight="1" x14ac:dyDescent="0.5">
      <c r="A84" s="12"/>
      <c r="B84" s="264"/>
      <c r="C84" s="181"/>
      <c r="D84" s="452" t="s">
        <v>416</v>
      </c>
      <c r="E84" s="453"/>
      <c r="F84" s="453"/>
      <c r="G84" s="453"/>
      <c r="H84" s="453"/>
      <c r="I84" s="453"/>
      <c r="J84" s="453"/>
      <c r="K84" s="453"/>
      <c r="L84" s="453"/>
      <c r="M84" s="453"/>
      <c r="N84" s="453"/>
      <c r="O84" s="453"/>
      <c r="P84" s="453"/>
      <c r="Q84" s="453"/>
      <c r="R84" s="453"/>
      <c r="S84" s="453"/>
      <c r="T84" s="446"/>
      <c r="U84" s="454"/>
      <c r="V84" s="446"/>
      <c r="W84" s="266"/>
      <c r="X84" s="208"/>
      <c r="Y84" s="335"/>
      <c r="Z84" s="358"/>
      <c r="AA84" s="394" t="s">
        <v>310</v>
      </c>
      <c r="AB84" s="358">
        <f t="shared" si="6"/>
        <v>0</v>
      </c>
      <c r="AC84" s="394" t="s">
        <v>311</v>
      </c>
      <c r="AD84" s="358">
        <f t="shared" si="7"/>
        <v>0</v>
      </c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</row>
    <row r="85" spans="1:196" s="506" customFormat="1" ht="35.25" customHeight="1" thickBot="1" x14ac:dyDescent="0.65">
      <c r="A85" s="46"/>
      <c r="B85" s="264"/>
      <c r="C85" s="238" t="s">
        <v>92</v>
      </c>
      <c r="D85" s="188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90"/>
      <c r="V85" s="189"/>
      <c r="W85" s="263"/>
      <c r="X85" s="208"/>
      <c r="Y85" s="334"/>
      <c r="Z85" s="358"/>
      <c r="AA85" s="393"/>
      <c r="AB85" s="358"/>
      <c r="AC85" s="393"/>
      <c r="AD85" s="358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6"/>
      <c r="EY85" s="46"/>
      <c r="EZ85" s="46"/>
      <c r="FA85" s="46"/>
      <c r="FB85" s="46"/>
      <c r="FC85" s="46"/>
      <c r="FD85" s="46"/>
      <c r="FE85" s="46"/>
      <c r="FF85" s="46"/>
      <c r="FG85" s="46"/>
      <c r="FH85" s="46"/>
      <c r="FI85" s="46"/>
      <c r="FJ85" s="46"/>
      <c r="FK85" s="46"/>
      <c r="FL85" s="46"/>
      <c r="FM85" s="46"/>
      <c r="FN85" s="46"/>
      <c r="FO85" s="46"/>
      <c r="FP85" s="46"/>
      <c r="FQ85" s="46"/>
      <c r="FR85" s="46"/>
      <c r="FS85" s="46"/>
      <c r="FT85" s="46"/>
      <c r="FU85" s="46"/>
      <c r="FV85" s="46"/>
      <c r="FW85" s="46"/>
      <c r="FX85" s="46"/>
      <c r="FY85" s="46"/>
      <c r="FZ85" s="46"/>
      <c r="GA85" s="46"/>
      <c r="GB85" s="46"/>
      <c r="GC85" s="46"/>
      <c r="GD85" s="46"/>
      <c r="GE85" s="46"/>
      <c r="GF85" s="46"/>
      <c r="GG85" s="46"/>
      <c r="GH85" s="46"/>
      <c r="GI85" s="46"/>
      <c r="GJ85" s="46"/>
      <c r="GK85" s="46"/>
      <c r="GL85" s="46"/>
      <c r="GM85" s="46"/>
      <c r="GN85" s="46"/>
    </row>
    <row r="86" spans="1:196" s="503" customFormat="1" ht="20.25" customHeight="1" x14ac:dyDescent="0.5">
      <c r="A86" s="12"/>
      <c r="B86" s="264"/>
      <c r="C86" s="265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2"/>
      <c r="V86" s="181"/>
      <c r="W86" s="266"/>
      <c r="X86" s="208"/>
      <c r="Y86" s="335"/>
      <c r="Z86" s="358"/>
      <c r="AA86" s="394"/>
      <c r="AB86" s="358"/>
      <c r="AC86" s="394"/>
      <c r="AD86" s="358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</row>
    <row r="87" spans="1:196" s="503" customFormat="1" ht="20.25" customHeight="1" x14ac:dyDescent="0.5">
      <c r="A87" s="12"/>
      <c r="B87" s="264"/>
      <c r="C87" s="181"/>
      <c r="D87" s="453" t="s">
        <v>57</v>
      </c>
      <c r="E87" s="453"/>
      <c r="F87" s="453"/>
      <c r="G87" s="453"/>
      <c r="H87" s="453"/>
      <c r="I87" s="453"/>
      <c r="J87" s="453"/>
      <c r="K87" s="453"/>
      <c r="L87" s="453"/>
      <c r="M87" s="453"/>
      <c r="N87" s="453"/>
      <c r="O87" s="453"/>
      <c r="P87" s="453"/>
      <c r="Q87" s="453"/>
      <c r="R87" s="453"/>
      <c r="S87" s="453"/>
      <c r="T87" s="446"/>
      <c r="U87" s="454"/>
      <c r="V87" s="446"/>
      <c r="W87" s="266"/>
      <c r="X87" s="208"/>
      <c r="Y87" s="335"/>
      <c r="Z87" s="358"/>
      <c r="AA87" s="394" t="s">
        <v>312</v>
      </c>
      <c r="AB87" s="358">
        <f>+T87</f>
        <v>0</v>
      </c>
      <c r="AC87" s="394" t="s">
        <v>313</v>
      </c>
      <c r="AD87" s="358">
        <f>+V87</f>
        <v>0</v>
      </c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</row>
    <row r="88" spans="1:196" s="503" customFormat="1" ht="20.25" customHeight="1" x14ac:dyDescent="0.5">
      <c r="A88" s="12"/>
      <c r="B88" s="264"/>
      <c r="C88" s="181"/>
      <c r="D88" s="453" t="s">
        <v>62</v>
      </c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46"/>
      <c r="U88" s="454"/>
      <c r="V88" s="446"/>
      <c r="W88" s="266"/>
      <c r="X88" s="208"/>
      <c r="Y88" s="335"/>
      <c r="Z88" s="358"/>
      <c r="AA88" s="394" t="s">
        <v>314</v>
      </c>
      <c r="AB88" s="358">
        <f>+T88</f>
        <v>0</v>
      </c>
      <c r="AC88" s="394" t="s">
        <v>315</v>
      </c>
      <c r="AD88" s="358">
        <f>+V88</f>
        <v>0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</row>
    <row r="89" spans="1:196" s="503" customFormat="1" ht="20.25" customHeight="1" x14ac:dyDescent="0.5">
      <c r="A89" s="12"/>
      <c r="B89" s="264"/>
      <c r="C89" s="181"/>
      <c r="D89" s="453" t="s">
        <v>63</v>
      </c>
      <c r="E89" s="453"/>
      <c r="F89" s="453"/>
      <c r="G89" s="453"/>
      <c r="H89" s="453"/>
      <c r="I89" s="453"/>
      <c r="J89" s="453"/>
      <c r="K89" s="453"/>
      <c r="L89" s="453"/>
      <c r="M89" s="453"/>
      <c r="N89" s="453"/>
      <c r="O89" s="453"/>
      <c r="P89" s="453"/>
      <c r="Q89" s="453"/>
      <c r="R89" s="453"/>
      <c r="S89" s="453"/>
      <c r="T89" s="446"/>
      <c r="U89" s="454"/>
      <c r="V89" s="446"/>
      <c r="W89" s="266"/>
      <c r="X89" s="208"/>
      <c r="Y89" s="335"/>
      <c r="Z89" s="358"/>
      <c r="AA89" s="394" t="s">
        <v>316</v>
      </c>
      <c r="AB89" s="358">
        <f>+T89</f>
        <v>0</v>
      </c>
      <c r="AC89" s="394" t="s">
        <v>317</v>
      </c>
      <c r="AD89" s="358">
        <f>+V89</f>
        <v>0</v>
      </c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</row>
    <row r="90" spans="1:196" s="503" customFormat="1" ht="20.25" customHeight="1" x14ac:dyDescent="0.5">
      <c r="A90" s="12"/>
      <c r="B90" s="264"/>
      <c r="C90" s="181"/>
      <c r="D90" s="453" t="s">
        <v>169</v>
      </c>
      <c r="E90" s="453"/>
      <c r="F90" s="453"/>
      <c r="G90" s="453"/>
      <c r="H90" s="453"/>
      <c r="I90" s="453"/>
      <c r="J90" s="453"/>
      <c r="K90" s="453"/>
      <c r="L90" s="453"/>
      <c r="M90" s="453"/>
      <c r="N90" s="453"/>
      <c r="O90" s="453"/>
      <c r="P90" s="453"/>
      <c r="Q90" s="453"/>
      <c r="R90" s="453"/>
      <c r="S90" s="453"/>
      <c r="T90" s="446"/>
      <c r="U90" s="454"/>
      <c r="V90" s="446"/>
      <c r="W90" s="266"/>
      <c r="X90" s="208"/>
      <c r="Y90" s="335"/>
      <c r="Z90" s="358"/>
      <c r="AA90" s="394" t="s">
        <v>318</v>
      </c>
      <c r="AB90" s="358">
        <f>+T90</f>
        <v>0</v>
      </c>
      <c r="AC90" s="394" t="s">
        <v>319</v>
      </c>
      <c r="AD90" s="358">
        <f>+V90</f>
        <v>0</v>
      </c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</row>
    <row r="91" spans="1:196" s="503" customFormat="1" ht="20.25" customHeight="1" x14ac:dyDescent="0.5">
      <c r="A91" s="12"/>
      <c r="B91" s="264"/>
      <c r="C91" s="181"/>
      <c r="D91" s="452" t="s">
        <v>416</v>
      </c>
      <c r="E91" s="453"/>
      <c r="F91" s="453"/>
      <c r="G91" s="453"/>
      <c r="H91" s="453"/>
      <c r="I91" s="453"/>
      <c r="J91" s="453"/>
      <c r="K91" s="453"/>
      <c r="L91" s="453"/>
      <c r="M91" s="453"/>
      <c r="N91" s="453"/>
      <c r="O91" s="453"/>
      <c r="P91" s="453"/>
      <c r="Q91" s="453"/>
      <c r="R91" s="453"/>
      <c r="S91" s="453"/>
      <c r="T91" s="446"/>
      <c r="U91" s="454"/>
      <c r="V91" s="446"/>
      <c r="W91" s="266"/>
      <c r="X91" s="208"/>
      <c r="Y91" s="335"/>
      <c r="Z91" s="358"/>
      <c r="AA91" s="394" t="s">
        <v>320</v>
      </c>
      <c r="AB91" s="358">
        <f>+T91</f>
        <v>0</v>
      </c>
      <c r="AC91" s="394" t="s">
        <v>321</v>
      </c>
      <c r="AD91" s="358">
        <f>+V91</f>
        <v>0</v>
      </c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</row>
    <row r="92" spans="1:196" ht="20.25" customHeight="1" thickBot="1" x14ac:dyDescent="0.55000000000000004">
      <c r="B92" s="268"/>
      <c r="C92" s="269"/>
      <c r="D92" s="270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2"/>
      <c r="V92" s="271"/>
      <c r="W92" s="273"/>
      <c r="X92" s="208"/>
      <c r="AA92" s="395"/>
      <c r="AC92" s="395"/>
    </row>
    <row r="93" spans="1:196" ht="20.25" customHeight="1" thickTop="1" x14ac:dyDescent="0.5">
      <c r="C93" s="176"/>
      <c r="X93" s="208"/>
      <c r="AA93" s="395"/>
      <c r="AC93" s="395"/>
    </row>
    <row r="94" spans="1:196" x14ac:dyDescent="0.5">
      <c r="X94" s="208"/>
      <c r="Y94" s="20" t="s">
        <v>433</v>
      </c>
      <c r="Z94" s="497" t="b">
        <f>ISERR(SUM(Y12:AD91))</f>
        <v>0</v>
      </c>
      <c r="AA94" s="395"/>
      <c r="AC94" s="395"/>
    </row>
    <row r="95" spans="1:196" x14ac:dyDescent="0.5">
      <c r="X95" s="208"/>
      <c r="AA95" s="395"/>
      <c r="AC95" s="395"/>
    </row>
    <row r="96" spans="1:196" x14ac:dyDescent="0.5">
      <c r="X96" s="208"/>
      <c r="AA96" s="395"/>
      <c r="AC96" s="395"/>
    </row>
    <row r="97" spans="24:29" x14ac:dyDescent="0.5">
      <c r="X97" s="208"/>
      <c r="AA97" s="395"/>
      <c r="AC97" s="395"/>
    </row>
    <row r="98" spans="24:29" x14ac:dyDescent="0.5">
      <c r="X98" s="208"/>
      <c r="AA98" s="395"/>
      <c r="AC98" s="395"/>
    </row>
    <row r="99" spans="24:29" x14ac:dyDescent="0.5">
      <c r="X99" s="208"/>
      <c r="AA99" s="395"/>
      <c r="AC99" s="395"/>
    </row>
    <row r="100" spans="24:29" x14ac:dyDescent="0.5">
      <c r="X100" s="208"/>
      <c r="AA100" s="395"/>
      <c r="AC100" s="395"/>
    </row>
    <row r="101" spans="24:29" x14ac:dyDescent="0.5">
      <c r="X101" s="208"/>
      <c r="AA101" s="395"/>
    </row>
    <row r="102" spans="24:29" x14ac:dyDescent="0.5">
      <c r="X102" s="208"/>
      <c r="AA102" s="395"/>
    </row>
    <row r="103" spans="24:29" x14ac:dyDescent="0.5">
      <c r="X103" s="208"/>
    </row>
    <row r="104" spans="24:29" x14ac:dyDescent="0.5">
      <c r="X104" s="208"/>
    </row>
  </sheetData>
  <sheetProtection algorithmName="SHA-512" hashValue="ezvgXWuSqHI6OVwDX3GVAgj74a4t2Q39kIEzplVmiGwKsYsz/DjbpPBbi8k08qBY4TCIvV5sVq6fb3wEJ5u24Q==" saltValue="e3wrnWm9jRyHePx3uSYt8Q==" spinCount="100000" sheet="1" objects="1" scenarios="1"/>
  <customSheetViews>
    <customSheetView guid="{155D0125-D190-4352-8395-855FF3A70C6C}" scale="90" showPageBreaks="1" fitToPage="1" printArea="1" hiddenColumns="1">
      <pane xSplit="18" ySplit="5" topLeftCell="S6" activePane="bottomRight" state="frozen"/>
      <selection pane="bottomRight" activeCell="H9" sqref="H9"/>
      <rowBreaks count="2" manualBreakCount="2">
        <brk id="40" max="16383" man="1"/>
        <brk id="75" max="16383" man="1"/>
      </rowBreaks>
      <pageMargins left="0.25" right="0.25" top="0.75" bottom="0.75" header="0.3" footer="0.3"/>
      <printOptions horizontalCentered="1" gridLines="1"/>
      <pageSetup scale="85" fitToHeight="0" orientation="portrait" horizontalDpi="2400" verticalDpi="2400" r:id="rId1"/>
    </customSheetView>
    <customSheetView guid="{9D252002-63D1-46A9-A8A8-616C0A2324C9}" scale="90" showPageBreaks="1" fitToPage="1" printArea="1" hiddenColumns="1">
      <pane xSplit="18" ySplit="5" topLeftCell="S6" activePane="bottomRight" state="frozen"/>
      <selection pane="bottomRight" activeCell="H9" sqref="H9"/>
      <rowBreaks count="2" manualBreakCount="2">
        <brk id="40" max="16383" man="1"/>
        <brk id="75" max="16383" man="1"/>
      </rowBreaks>
      <pageMargins left="0.25" right="0.25" top="0.75" bottom="0.75" header="0.3" footer="0.3"/>
      <printOptions horizontalCentered="1" gridLines="1"/>
      <pageSetup scale="85" fitToHeight="0" orientation="portrait" horizontalDpi="2400" verticalDpi="2400" r:id="rId2"/>
    </customSheetView>
  </customSheetViews>
  <mergeCells count="6">
    <mergeCell ref="S73:V73"/>
    <mergeCell ref="S4:T4"/>
    <mergeCell ref="R6:W6"/>
    <mergeCell ref="S41:V41"/>
    <mergeCell ref="C6:Q6"/>
    <mergeCell ref="C5:Q5"/>
  </mergeCells>
  <conditionalFormatting sqref="C6">
    <cfRule type="expression" dxfId="5" priority="2">
      <formula>$O$58=TRUE</formula>
    </cfRule>
  </conditionalFormatting>
  <conditionalFormatting sqref="C5:Q6">
    <cfRule type="expression" dxfId="4" priority="1">
      <formula>$Z$94=TRUE</formula>
    </cfRule>
  </conditionalFormatting>
  <conditionalFormatting sqref="T27">
    <cfRule type="expression" dxfId="3" priority="7">
      <formula>ABS($T$12-$T$27)&gt;0.01</formula>
    </cfRule>
  </conditionalFormatting>
  <conditionalFormatting sqref="T39">
    <cfRule type="expression" dxfId="2" priority="6">
      <formula>ABS($T$39-$T$12)&gt;0.01</formula>
    </cfRule>
  </conditionalFormatting>
  <conditionalFormatting sqref="V27">
    <cfRule type="expression" dxfId="1" priority="5">
      <formula>ABS($V$16-$V$27)&gt;0.01</formula>
    </cfRule>
  </conditionalFormatting>
  <conditionalFormatting sqref="V39">
    <cfRule type="expression" dxfId="0" priority="4">
      <formula>ABS($V$16-$V$39)&gt;0.01</formula>
    </cfRule>
  </conditionalFormatting>
  <dataValidations count="1">
    <dataValidation type="decimal" allowBlank="1" showErrorMessage="1" error="Max value is $10,000bn ($10tn) " sqref="T22:T26 V12:V15 T76:T84 T45:T59 V30:V31 V45:V59 T35:T36 V35:V36 V22:V26 S12:T12 V76:V84 T62:T71 T87:T91 T30:T31 V62:V71 V87:V91" xr:uid="{00000000-0002-0000-0200-000000000000}">
      <formula1>0</formula1>
      <formula2>10000</formula2>
    </dataValidation>
  </dataValidations>
  <printOptions horizontalCentered="1" gridLines="1"/>
  <pageMargins left="0.25" right="0.25" top="0.75" bottom="0.75" header="0.3" footer="0.3"/>
  <pageSetup scale="64" fitToHeight="0" orientation="portrait" horizontalDpi="2400" verticalDpi="2400" r:id="rId3"/>
  <rowBreaks count="2" manualBreakCount="2">
    <brk id="40" max="16383" man="1"/>
    <brk id="75" max="16383" man="1"/>
  </rowBreaks>
  <ignoredErrors>
    <ignoredError sqref="V12" unlockedFormula="1"/>
  </ignoredErrors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6"/>
    <pageSetUpPr fitToPage="1"/>
  </sheetPr>
  <dimension ref="A1:GM119"/>
  <sheetViews>
    <sheetView showGridLines="0" zoomScale="80" zoomScaleNormal="80" zoomScaleSheetLayoutView="104" workbookViewId="0">
      <pane ySplit="6" topLeftCell="A7" activePane="bottomLeft" state="frozen"/>
      <selection activeCell="C9" sqref="C9"/>
      <selection pane="bottomLeft" activeCell="A7" sqref="A7"/>
    </sheetView>
  </sheetViews>
  <sheetFormatPr defaultColWidth="8.5703125" defaultRowHeight="12.3" x14ac:dyDescent="0.4"/>
  <cols>
    <col min="1" max="1" width="10.5703125" style="20" customWidth="1"/>
    <col min="2" max="2" width="3.5703125" style="20" customWidth="1"/>
    <col min="3" max="3" width="23.47265625" style="20" customWidth="1"/>
    <col min="4" max="4" width="20.5703125" style="20" customWidth="1"/>
    <col min="5" max="7" width="11.47265625" style="20" customWidth="1"/>
    <col min="8" max="8" width="4.09375" style="20" customWidth="1"/>
    <col min="9" max="9" width="30.47265625" style="20" customWidth="1"/>
    <col min="10" max="10" width="24.5703125" style="20" customWidth="1"/>
    <col min="11" max="12" width="11.47265625" style="20" customWidth="1"/>
    <col min="13" max="13" width="3.47265625" style="20" customWidth="1"/>
    <col min="14" max="16384" width="8.5703125" style="20"/>
  </cols>
  <sheetData>
    <row r="1" spans="1:195" ht="5.25" customHeight="1" thickBot="1" x14ac:dyDescent="0.45"/>
    <row r="2" spans="1:195" s="32" customFormat="1" ht="47.25" customHeight="1" thickTop="1" x14ac:dyDescent="0.85">
      <c r="A2" s="30"/>
      <c r="B2" s="140"/>
      <c r="C2" s="141" t="s">
        <v>420</v>
      </c>
      <c r="D2" s="142"/>
      <c r="E2" s="143"/>
      <c r="F2" s="143"/>
      <c r="G2" s="143"/>
      <c r="H2" s="143"/>
      <c r="I2" s="143"/>
      <c r="J2" s="143"/>
      <c r="K2" s="143"/>
      <c r="L2" s="143"/>
      <c r="M2" s="144"/>
      <c r="N2" s="30"/>
      <c r="O2" s="30"/>
      <c r="P2" s="30"/>
      <c r="Q2" s="30"/>
      <c r="R2" s="30"/>
      <c r="S2" s="30"/>
      <c r="T2" s="30"/>
      <c r="U2" s="31"/>
      <c r="V2" s="30"/>
      <c r="W2" s="30"/>
      <c r="X2" s="3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30"/>
      <c r="GE2" s="30"/>
      <c r="GF2" s="30"/>
      <c r="GG2" s="30"/>
      <c r="GH2" s="30"/>
      <c r="GI2" s="30"/>
      <c r="GJ2" s="30"/>
      <c r="GK2" s="30"/>
      <c r="GL2" s="30"/>
      <c r="GM2" s="30"/>
    </row>
    <row r="3" spans="1:195" s="32" customFormat="1" ht="22" customHeight="1" x14ac:dyDescent="0.65">
      <c r="A3" s="30"/>
      <c r="B3" s="145"/>
      <c r="C3" s="126"/>
      <c r="D3" s="131"/>
      <c r="E3" s="30"/>
      <c r="F3" s="30"/>
      <c r="G3" s="30"/>
      <c r="H3" s="30"/>
      <c r="I3" s="30"/>
      <c r="J3" s="30"/>
      <c r="K3" s="30"/>
      <c r="L3" s="30"/>
      <c r="M3" s="146"/>
      <c r="N3" s="30"/>
      <c r="O3" s="30"/>
      <c r="P3" s="30"/>
      <c r="Q3" s="30"/>
      <c r="R3" s="30"/>
      <c r="S3" s="30"/>
      <c r="T3" s="30"/>
      <c r="U3" s="31"/>
      <c r="V3" s="30"/>
      <c r="W3" s="30"/>
      <c r="X3" s="3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30"/>
      <c r="GE3" s="30"/>
      <c r="GF3" s="30"/>
      <c r="GG3" s="30"/>
      <c r="GH3" s="30"/>
      <c r="GI3" s="30"/>
      <c r="GJ3" s="30"/>
      <c r="GK3" s="30"/>
      <c r="GL3" s="30"/>
      <c r="GM3" s="30"/>
    </row>
    <row r="4" spans="1:195" s="33" customFormat="1" ht="32.25" customHeight="1" x14ac:dyDescent="0.65">
      <c r="B4" s="147"/>
      <c r="C4" s="126"/>
      <c r="D4" s="127"/>
      <c r="F4" s="127"/>
      <c r="K4" s="129"/>
      <c r="M4" s="148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</row>
    <row r="5" spans="1:195" s="33" customFormat="1" ht="22" customHeight="1" x14ac:dyDescent="0.65">
      <c r="B5" s="147"/>
      <c r="C5" s="126"/>
      <c r="D5" s="127"/>
      <c r="F5" s="166"/>
      <c r="G5" s="69"/>
      <c r="H5" s="167">
        <f>D10</f>
        <v>0</v>
      </c>
      <c r="I5" s="69"/>
      <c r="K5" s="129"/>
      <c r="L5" s="165" t="s">
        <v>421</v>
      </c>
      <c r="M5" s="148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</row>
    <row r="6" spans="1:195" s="33" customFormat="1" ht="22" customHeight="1" x14ac:dyDescent="0.65">
      <c r="B6" s="147"/>
      <c r="C6" s="126"/>
      <c r="D6" s="127"/>
      <c r="F6" s="127"/>
      <c r="H6" s="128"/>
      <c r="K6" s="129"/>
      <c r="L6" s="130"/>
      <c r="M6" s="148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</row>
    <row r="7" spans="1:195" s="22" customFormat="1" ht="22" customHeight="1" x14ac:dyDescent="0.45">
      <c r="B7" s="149" t="s">
        <v>180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50"/>
    </row>
    <row r="8" spans="1:195" ht="18" customHeight="1" x14ac:dyDescent="0.4">
      <c r="B8" s="151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52"/>
    </row>
    <row r="9" spans="1:195" ht="18" customHeight="1" x14ac:dyDescent="0.4">
      <c r="B9" s="151"/>
      <c r="C9" s="169"/>
      <c r="D9" s="170"/>
      <c r="E9" s="171"/>
      <c r="F9" s="172"/>
      <c r="G9" s="171"/>
      <c r="H9" s="132"/>
      <c r="I9" s="168" t="s">
        <v>145</v>
      </c>
      <c r="J9" s="132"/>
      <c r="K9" s="132"/>
      <c r="L9" s="132"/>
      <c r="M9" s="153"/>
    </row>
    <row r="10" spans="1:195" ht="18" customHeight="1" x14ac:dyDescent="0.4">
      <c r="B10" s="151"/>
      <c r="C10" s="169" t="str">
        <f>"   "&amp;'4. Manager General Data'!C16</f>
        <v xml:space="preserve">   Firm Name</v>
      </c>
      <c r="D10" s="175">
        <f>+'4. Manager General Data'!D16</f>
        <v>0</v>
      </c>
      <c r="E10" s="173"/>
      <c r="F10" s="174"/>
      <c r="G10" s="173"/>
      <c r="H10" s="132"/>
      <c r="I10" s="132"/>
      <c r="J10" s="132"/>
      <c r="K10" s="132"/>
      <c r="L10" s="132"/>
      <c r="M10" s="153"/>
    </row>
    <row r="11" spans="1:195" ht="18" customHeight="1" thickBot="1" x14ac:dyDescent="0.45">
      <c r="B11" s="151"/>
      <c r="C11" s="169" t="str">
        <f>"   "&amp;'4. Manager General Data'!C17</f>
        <v xml:space="preserve">   Address</v>
      </c>
      <c r="D11" s="174">
        <f>'4. Manager General Data'!D17</f>
        <v>0</v>
      </c>
      <c r="E11" s="173"/>
      <c r="F11" s="174"/>
      <c r="G11" s="173"/>
      <c r="H11" s="132"/>
      <c r="I11" s="201" t="s">
        <v>22</v>
      </c>
      <c r="J11" s="204"/>
      <c r="K11" s="204"/>
      <c r="L11" s="205" t="s">
        <v>54</v>
      </c>
      <c r="M11" s="153"/>
    </row>
    <row r="12" spans="1:195" ht="18" customHeight="1" x14ac:dyDescent="0.4">
      <c r="B12" s="151"/>
      <c r="C12" s="169" t="str">
        <f>"   "&amp;'4. Manager General Data'!C18</f>
        <v xml:space="preserve">   Website</v>
      </c>
      <c r="D12" s="174">
        <f>'4. Manager General Data'!D18</f>
        <v>0</v>
      </c>
      <c r="E12" s="173"/>
      <c r="F12" s="174"/>
      <c r="G12" s="173"/>
      <c r="H12" s="132"/>
      <c r="I12" s="459" t="s">
        <v>29</v>
      </c>
      <c r="J12" s="124"/>
      <c r="K12" s="124"/>
      <c r="L12" s="460" t="str">
        <f>PROPER('4. Manager General Data'!K10)</f>
        <v>Y</v>
      </c>
      <c r="M12" s="153"/>
    </row>
    <row r="13" spans="1:195" ht="18" customHeight="1" x14ac:dyDescent="0.4">
      <c r="B13" s="151"/>
      <c r="C13" s="169"/>
      <c r="D13" s="174"/>
      <c r="E13" s="173"/>
      <c r="F13" s="174"/>
      <c r="G13" s="173"/>
      <c r="H13" s="132"/>
      <c r="I13" s="472" t="s">
        <v>110</v>
      </c>
      <c r="J13" s="468"/>
      <c r="K13" s="468"/>
      <c r="L13" s="473" t="str">
        <f>PROPER('4. Manager General Data'!K11)</f>
        <v>Y</v>
      </c>
      <c r="M13" s="153"/>
    </row>
    <row r="14" spans="1:195" ht="18" customHeight="1" x14ac:dyDescent="0.4">
      <c r="B14" s="151"/>
      <c r="C14" s="169" t="str">
        <f>"   "&amp;'4. Manager General Data'!C20</f>
        <v xml:space="preserve">   Contact Name</v>
      </c>
      <c r="D14" s="175">
        <f>'4. Manager General Data'!D20</f>
        <v>0</v>
      </c>
      <c r="E14" s="173"/>
      <c r="F14" s="173"/>
      <c r="G14" s="173"/>
      <c r="H14" s="132"/>
      <c r="I14" s="472" t="s">
        <v>98</v>
      </c>
      <c r="J14" s="468"/>
      <c r="K14" s="468"/>
      <c r="L14" s="473" t="str">
        <f>PROPER('4. Manager General Data'!K12)</f>
        <v>Y</v>
      </c>
      <c r="M14" s="153"/>
    </row>
    <row r="15" spans="1:195" ht="18" customHeight="1" x14ac:dyDescent="0.4">
      <c r="B15" s="151"/>
      <c r="C15" s="169" t="str">
        <f>"   "&amp;'4. Manager General Data'!C21</f>
        <v xml:space="preserve">   Title</v>
      </c>
      <c r="D15" s="174">
        <f>+'4. Manager General Data'!D21</f>
        <v>0</v>
      </c>
      <c r="E15" s="173"/>
      <c r="F15" s="173"/>
      <c r="G15" s="173"/>
      <c r="H15" s="132"/>
      <c r="I15" s="472" t="s">
        <v>96</v>
      </c>
      <c r="J15" s="468"/>
      <c r="K15" s="468"/>
      <c r="L15" s="473" t="str">
        <f>PROPER('4. Manager General Data'!K13)</f>
        <v>Y</v>
      </c>
      <c r="M15" s="153"/>
    </row>
    <row r="16" spans="1:195" ht="18" customHeight="1" x14ac:dyDescent="0.4">
      <c r="B16" s="151"/>
      <c r="C16" s="169" t="str">
        <f>"   "&amp;'4. Manager General Data'!C22</f>
        <v xml:space="preserve">   Email</v>
      </c>
      <c r="D16" s="499">
        <f>'4. Manager General Data'!D22</f>
        <v>0</v>
      </c>
      <c r="E16" s="173"/>
      <c r="F16" s="173"/>
      <c r="G16" s="173"/>
      <c r="H16" s="132"/>
      <c r="I16" s="472" t="s">
        <v>99</v>
      </c>
      <c r="J16" s="468"/>
      <c r="K16" s="468"/>
      <c r="L16" s="473" t="str">
        <f>PROPER('4. Manager General Data'!K14)</f>
        <v>Y</v>
      </c>
      <c r="M16" s="153"/>
    </row>
    <row r="17" spans="1:13" ht="18" customHeight="1" x14ac:dyDescent="0.4">
      <c r="B17" s="151"/>
      <c r="C17" s="169" t="str">
        <f>"   "&amp;'4. Manager General Data'!C23</f>
        <v xml:space="preserve">   Phone</v>
      </c>
      <c r="D17" s="174">
        <f>+'4. Manager General Data'!D23</f>
        <v>0</v>
      </c>
      <c r="E17" s="173"/>
      <c r="F17" s="173"/>
      <c r="G17" s="173"/>
      <c r="H17" s="132"/>
      <c r="I17" s="472" t="s">
        <v>23</v>
      </c>
      <c r="J17" s="468"/>
      <c r="K17" s="468"/>
      <c r="L17" s="473" t="str">
        <f>PROPER('4. Manager General Data'!K15)</f>
        <v>Y</v>
      </c>
      <c r="M17" s="153"/>
    </row>
    <row r="18" spans="1:13" ht="18" customHeight="1" x14ac:dyDescent="0.4">
      <c r="B18" s="151"/>
      <c r="C18" s="169"/>
      <c r="D18" s="169"/>
      <c r="E18" s="169"/>
      <c r="F18" s="169"/>
      <c r="G18" s="169"/>
      <c r="H18" s="132"/>
      <c r="I18" s="472" t="s">
        <v>25</v>
      </c>
      <c r="J18" s="468"/>
      <c r="K18" s="468"/>
      <c r="L18" s="473" t="str">
        <f>PROPER('4. Manager General Data'!K16)</f>
        <v>Y</v>
      </c>
      <c r="M18" s="153"/>
    </row>
    <row r="19" spans="1:13" ht="18" customHeight="1" x14ac:dyDescent="0.4">
      <c r="B19" s="151"/>
      <c r="C19" s="132"/>
      <c r="D19" s="132"/>
      <c r="E19" s="132"/>
      <c r="F19" s="132"/>
      <c r="G19" s="132"/>
      <c r="H19" s="132"/>
      <c r="I19" s="472" t="s">
        <v>52</v>
      </c>
      <c r="J19" s="468"/>
      <c r="K19" s="468"/>
      <c r="L19" s="473" t="str">
        <f>PROPER('4. Manager General Data'!K17)</f>
        <v>Y</v>
      </c>
      <c r="M19" s="153"/>
    </row>
    <row r="20" spans="1:13" ht="18" customHeight="1" thickBot="1" x14ac:dyDescent="0.45">
      <c r="B20" s="151"/>
      <c r="C20" s="201" t="s">
        <v>103</v>
      </c>
      <c r="D20" s="202"/>
      <c r="E20" s="202"/>
      <c r="F20" s="202"/>
      <c r="G20" s="203" t="s">
        <v>43</v>
      </c>
      <c r="H20" s="132"/>
      <c r="I20" s="472" t="s">
        <v>28</v>
      </c>
      <c r="J20" s="468"/>
      <c r="K20" s="468"/>
      <c r="L20" s="473" t="str">
        <f>PROPER('4. Manager General Data'!K18)</f>
        <v>Y</v>
      </c>
      <c r="M20" s="153"/>
    </row>
    <row r="21" spans="1:13" ht="18" customHeight="1" x14ac:dyDescent="0.4">
      <c r="B21" s="151"/>
      <c r="C21" s="455" t="s">
        <v>108</v>
      </c>
      <c r="D21" s="456"/>
      <c r="E21" s="457"/>
      <c r="F21" s="457"/>
      <c r="G21" s="458">
        <f>+'5. Manager AUM Data'!V12</f>
        <v>0</v>
      </c>
      <c r="H21" s="132"/>
      <c r="I21" s="472" t="s">
        <v>27</v>
      </c>
      <c r="J21" s="468"/>
      <c r="K21" s="468"/>
      <c r="L21" s="473" t="str">
        <f>PROPER('4. Manager General Data'!K19)</f>
        <v>Y</v>
      </c>
      <c r="M21" s="153"/>
    </row>
    <row r="22" spans="1:13" ht="18" customHeight="1" x14ac:dyDescent="0.4">
      <c r="B22" s="151"/>
      <c r="C22" s="467" t="s">
        <v>134</v>
      </c>
      <c r="D22" s="468"/>
      <c r="E22" s="468"/>
      <c r="F22" s="468"/>
      <c r="G22" s="469">
        <f>+'5. Manager AUM Data'!V13</f>
        <v>0</v>
      </c>
      <c r="H22" s="132"/>
      <c r="I22" s="472" t="s">
        <v>26</v>
      </c>
      <c r="J22" s="468"/>
      <c r="K22" s="468"/>
      <c r="L22" s="473" t="str">
        <f>PROPER('4. Manager General Data'!K20)</f>
        <v>Y</v>
      </c>
      <c r="M22" s="153"/>
    </row>
    <row r="23" spans="1:13" ht="18" customHeight="1" x14ac:dyDescent="0.4">
      <c r="B23" s="151"/>
      <c r="C23" s="467" t="str">
        <f>+'5. Manager AUM Data'!D14</f>
        <v>Insurance - Separate Account, VA/Unit Linked</v>
      </c>
      <c r="D23" s="470"/>
      <c r="E23" s="468"/>
      <c r="F23" s="468"/>
      <c r="G23" s="469">
        <f>+'5. Manager AUM Data'!V14</f>
        <v>0</v>
      </c>
      <c r="H23" s="132"/>
      <c r="I23" s="472" t="s">
        <v>64</v>
      </c>
      <c r="J23" s="468"/>
      <c r="K23" s="468"/>
      <c r="L23" s="473" t="str">
        <f>PROPER('4. Manager General Data'!K21)</f>
        <v>Y</v>
      </c>
      <c r="M23" s="153"/>
    </row>
    <row r="24" spans="1:13" ht="18" customHeight="1" x14ac:dyDescent="0.4">
      <c r="B24" s="151"/>
      <c r="C24" s="467" t="str">
        <f>+'5. Manager AUM Data'!D15</f>
        <v>All Other Firm AUM</v>
      </c>
      <c r="D24" s="470"/>
      <c r="E24" s="468"/>
      <c r="F24" s="468"/>
      <c r="G24" s="469">
        <f>+'5. Manager AUM Data'!V15</f>
        <v>0</v>
      </c>
      <c r="H24" s="132"/>
      <c r="I24" s="472" t="s">
        <v>53</v>
      </c>
      <c r="J24" s="468"/>
      <c r="K24" s="468"/>
      <c r="L24" s="473" t="str">
        <f>PROPER('4. Manager General Data'!K22)</f>
        <v>Y</v>
      </c>
      <c r="M24" s="153"/>
    </row>
    <row r="25" spans="1:13" ht="18" customHeight="1" x14ac:dyDescent="0.4">
      <c r="B25" s="151"/>
      <c r="C25" s="471" t="str">
        <f>+'5. Manager AUM Data'!D16</f>
        <v xml:space="preserve">  Total Firm Assets</v>
      </c>
      <c r="D25" s="470"/>
      <c r="E25" s="468"/>
      <c r="F25" s="468"/>
      <c r="G25" s="469">
        <f>SUM(G21:G24)</f>
        <v>0</v>
      </c>
      <c r="H25" s="132"/>
      <c r="I25" s="472" t="s">
        <v>73</v>
      </c>
      <c r="J25" s="468"/>
      <c r="K25" s="468"/>
      <c r="L25" s="473" t="str">
        <f>PROPER('4. Manager General Data'!K23)</f>
        <v>Y</v>
      </c>
      <c r="M25" s="154"/>
    </row>
    <row r="26" spans="1:13" ht="18" customHeight="1" x14ac:dyDescent="0.4">
      <c r="B26" s="151"/>
      <c r="C26" s="124"/>
      <c r="D26" s="124"/>
      <c r="E26" s="124"/>
      <c r="F26" s="124"/>
      <c r="G26" s="124"/>
      <c r="H26" s="132"/>
      <c r="I26" s="124"/>
      <c r="J26" s="124"/>
      <c r="K26" s="124"/>
      <c r="L26" s="133"/>
      <c r="M26" s="153"/>
    </row>
    <row r="27" spans="1:13" ht="18" customHeight="1" thickBot="1" x14ac:dyDescent="0.45">
      <c r="B27" s="151"/>
      <c r="C27" s="201" t="s">
        <v>104</v>
      </c>
      <c r="D27" s="201"/>
      <c r="E27" s="201"/>
      <c r="F27" s="203" t="s">
        <v>95</v>
      </c>
      <c r="G27" s="203" t="s">
        <v>41</v>
      </c>
      <c r="H27" s="132"/>
      <c r="I27" s="201" t="s">
        <v>105</v>
      </c>
      <c r="J27" s="201"/>
      <c r="K27" s="201"/>
      <c r="L27" s="206" t="s">
        <v>42</v>
      </c>
      <c r="M27" s="153"/>
    </row>
    <row r="28" spans="1:13" ht="18" customHeight="1" x14ac:dyDescent="0.5">
      <c r="A28" s="48"/>
      <c r="B28" s="151"/>
      <c r="C28" s="461" t="str">
        <f>+'5. Manager AUM Data'!D22</f>
        <v>North America</v>
      </c>
      <c r="D28" s="124"/>
      <c r="E28" s="124"/>
      <c r="F28" s="462">
        <f>+'5. Manager AUM Data'!T22</f>
        <v>0</v>
      </c>
      <c r="G28" s="462">
        <f>+'5. Manager AUM Data'!V22</f>
        <v>0</v>
      </c>
      <c r="H28" s="132"/>
      <c r="I28" s="463" t="str">
        <f>+'4. Manager General Data'!C32</f>
        <v>Life</v>
      </c>
      <c r="J28" s="464"/>
      <c r="K28" s="464"/>
      <c r="L28" s="465">
        <f>+'4. Manager General Data'!F32</f>
        <v>0</v>
      </c>
      <c r="M28" s="153"/>
    </row>
    <row r="29" spans="1:13" ht="18" customHeight="1" x14ac:dyDescent="0.4">
      <c r="B29" s="151"/>
      <c r="C29" s="467" t="str">
        <f>+'5. Manager AUM Data'!D23</f>
        <v>Europe &amp; UK</v>
      </c>
      <c r="D29" s="468"/>
      <c r="E29" s="468"/>
      <c r="F29" s="469">
        <f>+'5. Manager AUM Data'!T23</f>
        <v>0</v>
      </c>
      <c r="G29" s="469">
        <f>+'5. Manager AUM Data'!V23</f>
        <v>0</v>
      </c>
      <c r="H29" s="132"/>
      <c r="I29" s="474" t="str">
        <f>+'4. Manager General Data'!C33</f>
        <v>Health</v>
      </c>
      <c r="J29" s="468"/>
      <c r="K29" s="468"/>
      <c r="L29" s="475">
        <f>+'4. Manager General Data'!F33</f>
        <v>0</v>
      </c>
      <c r="M29" s="153"/>
    </row>
    <row r="30" spans="1:13" s="26" customFormat="1" ht="18" customHeight="1" x14ac:dyDescent="0.45">
      <c r="B30" s="155"/>
      <c r="C30" s="467" t="str">
        <f>+'5. Manager AUM Data'!D24</f>
        <v>APAC</v>
      </c>
      <c r="D30" s="468"/>
      <c r="E30" s="468"/>
      <c r="F30" s="469">
        <f>+'5. Manager AUM Data'!T24</f>
        <v>0</v>
      </c>
      <c r="G30" s="469">
        <f>+'5. Manager AUM Data'!V24</f>
        <v>0</v>
      </c>
      <c r="H30" s="134"/>
      <c r="I30" s="474" t="str">
        <f>+'4. Manager General Data'!C34</f>
        <v>Property Casualty</v>
      </c>
      <c r="J30" s="476"/>
      <c r="K30" s="476"/>
      <c r="L30" s="475">
        <f>+'4. Manager General Data'!F34</f>
        <v>0</v>
      </c>
      <c r="M30" s="153"/>
    </row>
    <row r="31" spans="1:13" s="23" customFormat="1" ht="18" customHeight="1" x14ac:dyDescent="0.45">
      <c r="B31" s="156"/>
      <c r="C31" s="467" t="str">
        <f>+'5. Manager AUM Data'!D25</f>
        <v>Offshore</v>
      </c>
      <c r="D31" s="468"/>
      <c r="E31" s="468"/>
      <c r="F31" s="469">
        <f>+'5. Manager AUM Data'!T25</f>
        <v>0</v>
      </c>
      <c r="G31" s="469">
        <f>+'5. Manager AUM Data'!V25</f>
        <v>0</v>
      </c>
      <c r="H31" s="124"/>
      <c r="I31" s="474" t="str">
        <f>+'4. Manager General Data'!C35</f>
        <v>Reinsurance (All Lines)</v>
      </c>
      <c r="J31" s="476"/>
      <c r="K31" s="476"/>
      <c r="L31" s="475">
        <f>+'4. Manager General Data'!F35</f>
        <v>0</v>
      </c>
      <c r="M31" s="153"/>
    </row>
    <row r="32" spans="1:13" s="23" customFormat="1" ht="18" customHeight="1" x14ac:dyDescent="0.45">
      <c r="B32" s="156"/>
      <c r="C32" s="467" t="str">
        <f>+'5. Manager AUM Data'!D26</f>
        <v>Other</v>
      </c>
      <c r="D32" s="468"/>
      <c r="E32" s="468"/>
      <c r="F32" s="469">
        <f>+'5. Manager AUM Data'!T26</f>
        <v>0</v>
      </c>
      <c r="G32" s="469">
        <f>+'5. Manager AUM Data'!V26</f>
        <v>0</v>
      </c>
      <c r="H32" s="124"/>
      <c r="I32" s="474" t="str">
        <f>+'4. Manager General Data'!C36</f>
        <v>Multi-Line</v>
      </c>
      <c r="J32" s="476"/>
      <c r="K32" s="476"/>
      <c r="L32" s="475">
        <f>+'4. Manager General Data'!F36</f>
        <v>0</v>
      </c>
      <c r="M32" s="157"/>
    </row>
    <row r="33" spans="2:13" s="23" customFormat="1" ht="18" customHeight="1" x14ac:dyDescent="0.45">
      <c r="B33" s="156"/>
      <c r="C33" s="124"/>
      <c r="D33" s="124"/>
      <c r="E33" s="124"/>
      <c r="F33" s="124"/>
      <c r="G33" s="124"/>
      <c r="H33" s="124"/>
      <c r="I33" s="474" t="str">
        <f>+'4. Manager General Data'!C37</f>
        <v>Other</v>
      </c>
      <c r="J33" s="476"/>
      <c r="K33" s="476"/>
      <c r="L33" s="475">
        <f>+'4. Manager General Data'!F37</f>
        <v>0</v>
      </c>
      <c r="M33" s="153"/>
    </row>
    <row r="34" spans="2:13" s="23" customFormat="1" ht="18" customHeight="1" x14ac:dyDescent="0.45">
      <c r="B34" s="156"/>
      <c r="C34" s="124"/>
      <c r="D34" s="124"/>
      <c r="E34" s="124"/>
      <c r="F34" s="124"/>
      <c r="G34" s="124"/>
      <c r="H34" s="124"/>
      <c r="I34" s="474" t="str">
        <f>+'4. Manager General Data'!C38</f>
        <v>Total</v>
      </c>
      <c r="J34" s="476"/>
      <c r="K34" s="476"/>
      <c r="L34" s="475">
        <f>SUM(L28:L33)</f>
        <v>0</v>
      </c>
      <c r="M34" s="153"/>
    </row>
    <row r="35" spans="2:13" s="23" customFormat="1" ht="18" customHeight="1" x14ac:dyDescent="0.45">
      <c r="B35" s="156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53"/>
    </row>
    <row r="36" spans="2:13" s="23" customFormat="1" ht="18" customHeight="1" thickBot="1" x14ac:dyDescent="0.5">
      <c r="B36" s="156"/>
      <c r="C36" s="124"/>
      <c r="D36" s="124"/>
      <c r="E36" s="124"/>
      <c r="F36" s="124"/>
      <c r="G36" s="124"/>
      <c r="H36" s="124"/>
      <c r="I36" s="201" t="s">
        <v>106</v>
      </c>
      <c r="J36" s="201"/>
      <c r="K36" s="201"/>
      <c r="L36" s="203" t="s">
        <v>42</v>
      </c>
      <c r="M36" s="153"/>
    </row>
    <row r="37" spans="2:13" s="23" customFormat="1" ht="18" customHeight="1" x14ac:dyDescent="0.45">
      <c r="B37" s="156"/>
      <c r="C37" s="124"/>
      <c r="D37" s="124"/>
      <c r="E37" s="124"/>
      <c r="F37" s="124"/>
      <c r="G37" s="124"/>
      <c r="H37" s="124"/>
      <c r="I37" s="463" t="str">
        <f>+'4. Manager General Data'!H32</f>
        <v>&gt;$10bn</v>
      </c>
      <c r="J37" s="124"/>
      <c r="K37" s="124"/>
      <c r="L37" s="465">
        <f>+'4. Manager General Data'!K32</f>
        <v>0</v>
      </c>
      <c r="M37" s="153"/>
    </row>
    <row r="38" spans="2:13" s="23" customFormat="1" ht="18" customHeight="1" x14ac:dyDescent="0.45">
      <c r="B38" s="156"/>
      <c r="C38" s="124"/>
      <c r="D38" s="124"/>
      <c r="E38" s="124"/>
      <c r="F38" s="124"/>
      <c r="G38" s="124"/>
      <c r="H38" s="124"/>
      <c r="I38" s="474" t="str">
        <f>+'4. Manager General Data'!H33</f>
        <v>$5bn-$10bn</v>
      </c>
      <c r="J38" s="468"/>
      <c r="K38" s="468"/>
      <c r="L38" s="475">
        <f>+'4. Manager General Data'!K33</f>
        <v>0</v>
      </c>
      <c r="M38" s="153"/>
    </row>
    <row r="39" spans="2:13" s="23" customFormat="1" ht="18" customHeight="1" x14ac:dyDescent="0.45">
      <c r="B39" s="156"/>
      <c r="C39" s="124"/>
      <c r="D39" s="124"/>
      <c r="E39" s="124"/>
      <c r="F39" s="124"/>
      <c r="G39" s="124"/>
      <c r="H39" s="124"/>
      <c r="I39" s="474" t="str">
        <f>+'4. Manager General Data'!H34</f>
        <v>$1bn-$5bn</v>
      </c>
      <c r="J39" s="468"/>
      <c r="K39" s="468"/>
      <c r="L39" s="475">
        <f>+'4. Manager General Data'!K34</f>
        <v>0</v>
      </c>
      <c r="M39" s="153"/>
    </row>
    <row r="40" spans="2:13" s="23" customFormat="1" ht="18" customHeight="1" x14ac:dyDescent="0.45">
      <c r="B40" s="156"/>
      <c r="C40" s="124"/>
      <c r="D40" s="124"/>
      <c r="E40" s="124"/>
      <c r="F40" s="124"/>
      <c r="G40" s="124"/>
      <c r="H40" s="124"/>
      <c r="I40" s="474" t="str">
        <f>+'4. Manager General Data'!H35</f>
        <v>$200mn-$1bn</v>
      </c>
      <c r="J40" s="468"/>
      <c r="K40" s="468"/>
      <c r="L40" s="475">
        <f>+'4. Manager General Data'!K35</f>
        <v>0</v>
      </c>
      <c r="M40" s="153"/>
    </row>
    <row r="41" spans="2:13" s="23" customFormat="1" ht="18" customHeight="1" x14ac:dyDescent="0.45">
      <c r="B41" s="156"/>
      <c r="C41" s="124"/>
      <c r="D41" s="124"/>
      <c r="E41" s="124"/>
      <c r="F41" s="124"/>
      <c r="G41" s="124"/>
      <c r="H41" s="124"/>
      <c r="I41" s="474" t="str">
        <f>+'4. Manager General Data'!H36</f>
        <v>&lt;$200mn</v>
      </c>
      <c r="J41" s="468"/>
      <c r="K41" s="468"/>
      <c r="L41" s="475">
        <f>+'4. Manager General Data'!K36</f>
        <v>0</v>
      </c>
      <c r="M41" s="153"/>
    </row>
    <row r="42" spans="2:13" s="23" customFormat="1" ht="18" customHeight="1" x14ac:dyDescent="0.45">
      <c r="B42" s="156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53"/>
    </row>
    <row r="43" spans="2:13" s="22" customFormat="1" ht="22" customHeight="1" x14ac:dyDescent="0.45">
      <c r="B43" s="149" t="s">
        <v>100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50"/>
    </row>
    <row r="44" spans="2:13" s="23" customFormat="1" ht="5.25" customHeight="1" x14ac:dyDescent="0.45">
      <c r="B44" s="156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53"/>
    </row>
    <row r="45" spans="2:13" s="34" customFormat="1" ht="18" customHeight="1" thickBot="1" x14ac:dyDescent="0.5">
      <c r="B45" s="158"/>
      <c r="C45" s="201" t="s">
        <v>107</v>
      </c>
      <c r="D45" s="201"/>
      <c r="E45" s="203" t="s">
        <v>3</v>
      </c>
      <c r="F45" s="203" t="s">
        <v>4</v>
      </c>
      <c r="G45" s="203" t="s">
        <v>0</v>
      </c>
      <c r="H45" s="135"/>
      <c r="I45" s="201" t="s">
        <v>41</v>
      </c>
      <c r="J45" s="203" t="s">
        <v>3</v>
      </c>
      <c r="K45" s="203" t="s">
        <v>4</v>
      </c>
      <c r="L45" s="203" t="s">
        <v>0</v>
      </c>
      <c r="M45" s="159"/>
    </row>
    <row r="46" spans="2:13" s="23" customFormat="1" ht="18" customHeight="1" x14ac:dyDescent="0.45">
      <c r="B46" s="156"/>
      <c r="C46" s="463" t="s">
        <v>5</v>
      </c>
      <c r="D46" s="124"/>
      <c r="E46" s="462">
        <f>+'5. Manager AUM Data'!T30</f>
        <v>0</v>
      </c>
      <c r="F46" s="462">
        <f>+'5. Manager AUM Data'!T31</f>
        <v>0</v>
      </c>
      <c r="G46" s="462">
        <f>SUM(E46:F46)</f>
        <v>0</v>
      </c>
      <c r="H46" s="124"/>
      <c r="I46" s="463" t="s">
        <v>5</v>
      </c>
      <c r="J46" s="462">
        <f>+'5. Manager AUM Data'!V30</f>
        <v>0</v>
      </c>
      <c r="K46" s="462">
        <f>+'5. Manager AUM Data'!V31</f>
        <v>0</v>
      </c>
      <c r="L46" s="462">
        <f>SUM(J46:K46)</f>
        <v>0</v>
      </c>
      <c r="M46" s="153"/>
    </row>
    <row r="47" spans="2:13" s="23" customFormat="1" ht="18" customHeight="1" x14ac:dyDescent="0.45">
      <c r="B47" s="156"/>
      <c r="C47" s="474" t="s">
        <v>13</v>
      </c>
      <c r="D47" s="468"/>
      <c r="E47" s="469">
        <f>+'5. Manager AUM Data'!T35</f>
        <v>0</v>
      </c>
      <c r="F47" s="469">
        <f>+'5. Manager AUM Data'!T36</f>
        <v>0</v>
      </c>
      <c r="G47" s="469">
        <f>SUM(E47:F47)</f>
        <v>0</v>
      </c>
      <c r="H47" s="124"/>
      <c r="I47" s="474" t="s">
        <v>13</v>
      </c>
      <c r="J47" s="469">
        <f>+'5. Manager AUM Data'!V35</f>
        <v>0</v>
      </c>
      <c r="K47" s="469">
        <f>+'5. Manager AUM Data'!V36</f>
        <v>0</v>
      </c>
      <c r="L47" s="469">
        <f>SUM(J47:K47)</f>
        <v>0</v>
      </c>
      <c r="M47" s="153"/>
    </row>
    <row r="48" spans="2:13" s="23" customFormat="1" ht="18" customHeight="1" x14ac:dyDescent="0.45">
      <c r="B48" s="156"/>
      <c r="C48" s="468" t="s">
        <v>20</v>
      </c>
      <c r="D48" s="468"/>
      <c r="E48" s="469">
        <f>SUM(E46:E47)</f>
        <v>0</v>
      </c>
      <c r="F48" s="469">
        <f>SUM(F46:F47)</f>
        <v>0</v>
      </c>
      <c r="G48" s="469">
        <f>SUM(G46:G47)</f>
        <v>0</v>
      </c>
      <c r="H48" s="124"/>
      <c r="I48" s="468" t="s">
        <v>20</v>
      </c>
      <c r="J48" s="469">
        <f>SUM(J46:J47)</f>
        <v>0</v>
      </c>
      <c r="K48" s="469">
        <f>SUM(K46:K47)</f>
        <v>0</v>
      </c>
      <c r="L48" s="469">
        <f>SUM(L46:L47)</f>
        <v>0</v>
      </c>
      <c r="M48" s="153"/>
    </row>
    <row r="49" spans="2:18" s="23" customFormat="1" ht="18" customHeight="1" x14ac:dyDescent="0.45">
      <c r="B49" s="156"/>
      <c r="C49" s="124"/>
      <c r="D49" s="124"/>
      <c r="E49" s="125"/>
      <c r="F49" s="125"/>
      <c r="G49" s="125"/>
      <c r="H49" s="125"/>
      <c r="I49" s="124"/>
      <c r="J49" s="124"/>
      <c r="K49" s="125"/>
      <c r="L49" s="125"/>
      <c r="M49" s="153"/>
    </row>
    <row r="50" spans="2:18" s="23" customFormat="1" ht="22" customHeight="1" x14ac:dyDescent="0.45">
      <c r="B50" s="149" t="s">
        <v>101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50"/>
    </row>
    <row r="51" spans="2:18" s="23" customFormat="1" ht="5.25" customHeight="1" x14ac:dyDescent="0.45">
      <c r="B51" s="156"/>
      <c r="C51" s="124"/>
      <c r="D51" s="124"/>
      <c r="E51" s="124"/>
      <c r="F51" s="124"/>
      <c r="G51" s="124"/>
      <c r="H51" s="124"/>
      <c r="I51" s="124"/>
      <c r="J51" s="124"/>
      <c r="K51" s="136"/>
      <c r="L51" s="125"/>
      <c r="M51" s="153"/>
    </row>
    <row r="52" spans="2:18" s="34" customFormat="1" ht="18" customHeight="1" thickBot="1" x14ac:dyDescent="0.5">
      <c r="B52" s="158"/>
      <c r="C52" s="207" t="s">
        <v>33</v>
      </c>
      <c r="D52" s="207"/>
      <c r="E52" s="207"/>
      <c r="F52" s="203" t="s">
        <v>95</v>
      </c>
      <c r="G52" s="203" t="s">
        <v>41</v>
      </c>
      <c r="H52" s="137"/>
      <c r="I52" s="207" t="s">
        <v>35</v>
      </c>
      <c r="J52" s="201"/>
      <c r="K52" s="203" t="s">
        <v>95</v>
      </c>
      <c r="L52" s="203" t="s">
        <v>41</v>
      </c>
      <c r="M52" s="159"/>
      <c r="O52" s="35"/>
    </row>
    <row r="53" spans="2:18" s="23" customFormat="1" ht="18" customHeight="1" x14ac:dyDescent="0.45">
      <c r="B53" s="156"/>
      <c r="C53" s="463" t="str">
        <f>+'5. Manager AUM Data'!D45</f>
        <v>Cash/Short-Term</v>
      </c>
      <c r="D53" s="125"/>
      <c r="E53" s="125"/>
      <c r="F53" s="462">
        <f>+'5. Manager AUM Data'!T45</f>
        <v>0</v>
      </c>
      <c r="G53" s="462">
        <f>+'5. Manager AUM Data'!V45</f>
        <v>0</v>
      </c>
      <c r="H53" s="125"/>
      <c r="I53" s="461" t="str">
        <f>+'5. Manager AUM Data'!D62</f>
        <v>Large Cap</v>
      </c>
      <c r="J53" s="124"/>
      <c r="K53" s="462">
        <f>+'5. Manager AUM Data'!T62</f>
        <v>0</v>
      </c>
      <c r="L53" s="462">
        <f>+'5. Manager AUM Data'!V62</f>
        <v>0</v>
      </c>
      <c r="M53" s="153"/>
      <c r="O53" s="24"/>
    </row>
    <row r="54" spans="2:18" s="23" customFormat="1" ht="18" customHeight="1" x14ac:dyDescent="0.45">
      <c r="B54" s="156"/>
      <c r="C54" s="474" t="str">
        <f>+'5. Manager AUM Data'!D46</f>
        <v>Governments and Agencies</v>
      </c>
      <c r="D54" s="477"/>
      <c r="E54" s="477"/>
      <c r="F54" s="469">
        <f>+'5. Manager AUM Data'!T46</f>
        <v>0</v>
      </c>
      <c r="G54" s="469">
        <f>+'5. Manager AUM Data'!V46</f>
        <v>0</v>
      </c>
      <c r="H54" s="125"/>
      <c r="I54" s="467" t="str">
        <f>+'5. Manager AUM Data'!D63</f>
        <v>Mid Cap</v>
      </c>
      <c r="J54" s="468"/>
      <c r="K54" s="469">
        <f>+'5. Manager AUM Data'!T63</f>
        <v>0</v>
      </c>
      <c r="L54" s="469">
        <f>+'5. Manager AUM Data'!V63</f>
        <v>0</v>
      </c>
      <c r="M54" s="153"/>
      <c r="O54" s="24"/>
    </row>
    <row r="55" spans="2:18" s="23" customFormat="1" ht="18" customHeight="1" x14ac:dyDescent="0.45">
      <c r="B55" s="156"/>
      <c r="C55" s="474" t="str">
        <f>+'5. Manager AUM Data'!D47</f>
        <v>Corporates</v>
      </c>
      <c r="D55" s="477"/>
      <c r="E55" s="477"/>
      <c r="F55" s="469">
        <f>+'5. Manager AUM Data'!T47</f>
        <v>0</v>
      </c>
      <c r="G55" s="469">
        <f>+'5. Manager AUM Data'!V47</f>
        <v>0</v>
      </c>
      <c r="H55" s="125"/>
      <c r="I55" s="467" t="str">
        <f>+'5. Manager AUM Data'!D64</f>
        <v>Small Cap</v>
      </c>
      <c r="J55" s="468"/>
      <c r="K55" s="469">
        <f>+'5. Manager AUM Data'!T64</f>
        <v>0</v>
      </c>
      <c r="L55" s="469">
        <f>+'5. Manager AUM Data'!V64</f>
        <v>0</v>
      </c>
      <c r="M55" s="153"/>
      <c r="O55" s="24"/>
    </row>
    <row r="56" spans="2:18" s="23" customFormat="1" ht="18" customHeight="1" x14ac:dyDescent="0.45">
      <c r="B56" s="156"/>
      <c r="C56" s="474" t="str">
        <f>+'5. Manager AUM Data'!D48</f>
        <v>Municipals, Tax-Preferenced</v>
      </c>
      <c r="D56" s="477"/>
      <c r="E56" s="477"/>
      <c r="F56" s="469">
        <f>+'5. Manager AUM Data'!T48</f>
        <v>0</v>
      </c>
      <c r="G56" s="469">
        <f>+'5. Manager AUM Data'!V48</f>
        <v>0</v>
      </c>
      <c r="H56" s="125"/>
      <c r="I56" s="467" t="str">
        <f>+'5. Manager AUM Data'!D65</f>
        <v>Global Developed Markets</v>
      </c>
      <c r="J56" s="468"/>
      <c r="K56" s="469">
        <f>+'5. Manager AUM Data'!T65</f>
        <v>0</v>
      </c>
      <c r="L56" s="469">
        <f>+'5. Manager AUM Data'!V65</f>
        <v>0</v>
      </c>
      <c r="M56" s="153"/>
      <c r="O56" s="24"/>
    </row>
    <row r="57" spans="2:18" s="23" customFormat="1" ht="18" customHeight="1" x14ac:dyDescent="0.45">
      <c r="B57" s="156"/>
      <c r="C57" s="474" t="str">
        <f>+'5. Manager AUM Data'!D49</f>
        <v>Municipals, Taxable</v>
      </c>
      <c r="D57" s="477"/>
      <c r="E57" s="477"/>
      <c r="F57" s="469">
        <f>+'5. Manager AUM Data'!T49</f>
        <v>0</v>
      </c>
      <c r="G57" s="469">
        <f>+'5. Manager AUM Data'!V49</f>
        <v>0</v>
      </c>
      <c r="H57" s="125"/>
      <c r="I57" s="467" t="str">
        <f>+'5. Manager AUM Data'!D66</f>
        <v>Emerging Markets</v>
      </c>
      <c r="J57" s="468"/>
      <c r="K57" s="469">
        <f>+'5. Manager AUM Data'!T66</f>
        <v>0</v>
      </c>
      <c r="L57" s="469">
        <f>+'5. Manager AUM Data'!V66</f>
        <v>0</v>
      </c>
      <c r="M57" s="153"/>
      <c r="O57" s="24"/>
    </row>
    <row r="58" spans="2:18" s="23" customFormat="1" ht="18" customHeight="1" x14ac:dyDescent="0.45">
      <c r="B58" s="156"/>
      <c r="C58" s="474" t="str">
        <f>+'5. Manager AUM Data'!D50</f>
        <v>Securitized, RMBS</v>
      </c>
      <c r="D58" s="477"/>
      <c r="E58" s="477"/>
      <c r="F58" s="469">
        <f>+'5. Manager AUM Data'!T50</f>
        <v>0</v>
      </c>
      <c r="G58" s="469">
        <f>+'5. Manager AUM Data'!V50</f>
        <v>0</v>
      </c>
      <c r="H58" s="125"/>
      <c r="I58" s="467" t="str">
        <f>+'5. Manager AUM Data'!D67</f>
        <v>Quant/Smart Beta</v>
      </c>
      <c r="J58" s="468"/>
      <c r="K58" s="469">
        <f>+'5. Manager AUM Data'!T67</f>
        <v>0</v>
      </c>
      <c r="L58" s="469">
        <f>+'5. Manager AUM Data'!V67</f>
        <v>0</v>
      </c>
      <c r="M58" s="153"/>
      <c r="O58" s="24"/>
    </row>
    <row r="59" spans="2:18" s="23" customFormat="1" ht="18" customHeight="1" x14ac:dyDescent="0.45">
      <c r="B59" s="156"/>
      <c r="C59" s="474" t="str">
        <f>+'5. Manager AUM Data'!D51</f>
        <v>Securitized, All Other</v>
      </c>
      <c r="D59" s="477"/>
      <c r="E59" s="477"/>
      <c r="F59" s="469">
        <f>+'5. Manager AUM Data'!T51</f>
        <v>0</v>
      </c>
      <c r="G59" s="469">
        <f>+'5. Manager AUM Data'!V51</f>
        <v>0</v>
      </c>
      <c r="H59" s="125"/>
      <c r="I59" s="467" t="str">
        <f>+'5. Manager AUM Data'!D68</f>
        <v>Mkt Neutral / Long-Short / Liquid Alts</v>
      </c>
      <c r="J59" s="468"/>
      <c r="K59" s="469">
        <f>+'5. Manager AUM Data'!T68</f>
        <v>0</v>
      </c>
      <c r="L59" s="469">
        <f>+'5. Manager AUM Data'!V68</f>
        <v>0</v>
      </c>
      <c r="M59" s="153"/>
      <c r="O59" s="24"/>
    </row>
    <row r="60" spans="2:18" s="23" customFormat="1" ht="18" customHeight="1" x14ac:dyDescent="0.45">
      <c r="B60" s="156"/>
      <c r="C60" s="474" t="str">
        <f>+'5. Manager AUM Data'!D52</f>
        <v>Convertibles</v>
      </c>
      <c r="D60" s="477"/>
      <c r="E60" s="477"/>
      <c r="F60" s="469">
        <f>+'5. Manager AUM Data'!T52</f>
        <v>0</v>
      </c>
      <c r="G60" s="469">
        <f>+'5. Manager AUM Data'!V52</f>
        <v>0</v>
      </c>
      <c r="H60" s="125"/>
      <c r="I60" s="467" t="str">
        <f>+'5. Manager AUM Data'!D69</f>
        <v>Dividend-Tilt</v>
      </c>
      <c r="J60" s="468"/>
      <c r="K60" s="469">
        <f>+'5. Manager AUM Data'!T69</f>
        <v>0</v>
      </c>
      <c r="L60" s="469">
        <f>+'5. Manager AUM Data'!V69</f>
        <v>0</v>
      </c>
      <c r="M60" s="153"/>
      <c r="O60" s="24"/>
    </row>
    <row r="61" spans="2:18" s="23" customFormat="1" ht="18" customHeight="1" x14ac:dyDescent="0.45">
      <c r="B61" s="156"/>
      <c r="C61" s="474" t="str">
        <f>+'5. Manager AUM Data'!D53</f>
        <v>High Yield</v>
      </c>
      <c r="D61" s="477"/>
      <c r="E61" s="477"/>
      <c r="F61" s="469">
        <f>+'5. Manager AUM Data'!T53</f>
        <v>0</v>
      </c>
      <c r="G61" s="469">
        <f>+'5. Manager AUM Data'!V53</f>
        <v>0</v>
      </c>
      <c r="H61" s="125"/>
      <c r="I61" s="467" t="str">
        <f>+'5. Manager AUM Data'!D70</f>
        <v>Passive SMAs</v>
      </c>
      <c r="J61" s="468"/>
      <c r="K61" s="469">
        <f>+'5. Manager AUM Data'!T70</f>
        <v>0</v>
      </c>
      <c r="L61" s="469">
        <f>+'5. Manager AUM Data'!V70</f>
        <v>0</v>
      </c>
      <c r="M61" s="153"/>
      <c r="O61" s="24"/>
    </row>
    <row r="62" spans="2:18" s="23" customFormat="1" ht="18" customHeight="1" x14ac:dyDescent="0.45">
      <c r="B62" s="156"/>
      <c r="C62" s="474" t="str">
        <f>+'5. Manager AUM Data'!D54</f>
        <v>Bank/Leveraged Loans</v>
      </c>
      <c r="D62" s="477"/>
      <c r="E62" s="477"/>
      <c r="F62" s="469">
        <f>+'5. Manager AUM Data'!T54</f>
        <v>0</v>
      </c>
      <c r="G62" s="469">
        <f>+'5. Manager AUM Data'!V54</f>
        <v>0</v>
      </c>
      <c r="H62" s="125"/>
      <c r="I62" s="467" t="str">
        <f>+'5. Manager AUM Data'!D71</f>
        <v>Not Detailed/Other</v>
      </c>
      <c r="J62" s="468"/>
      <c r="K62" s="469">
        <f>+'5. Manager AUM Data'!T71</f>
        <v>0</v>
      </c>
      <c r="L62" s="469">
        <f>+'5. Manager AUM Data'!V71</f>
        <v>0</v>
      </c>
      <c r="M62" s="153"/>
      <c r="O62" s="24"/>
    </row>
    <row r="63" spans="2:18" s="23" customFormat="1" ht="18" customHeight="1" x14ac:dyDescent="0.45">
      <c r="B63" s="156"/>
      <c r="C63" s="474" t="str">
        <f>+'5. Manager AUM Data'!D55</f>
        <v>CLOs</v>
      </c>
      <c r="D63" s="477"/>
      <c r="E63" s="477"/>
      <c r="F63" s="469">
        <f>+'5. Manager AUM Data'!T55</f>
        <v>0</v>
      </c>
      <c r="G63" s="469">
        <f>+'5. Manager AUM Data'!V55</f>
        <v>0</v>
      </c>
      <c r="H63" s="125"/>
      <c r="I63" s="125"/>
      <c r="J63" s="124"/>
      <c r="K63" s="125"/>
      <c r="L63" s="125"/>
      <c r="M63" s="153"/>
      <c r="O63" s="24"/>
      <c r="R63" s="24"/>
    </row>
    <row r="64" spans="2:18" s="23" customFormat="1" ht="18" customHeight="1" x14ac:dyDescent="0.45">
      <c r="B64" s="156"/>
      <c r="C64" s="474" t="str">
        <f>+'5. Manager AUM Data'!D56</f>
        <v>Preferred and Capital Securities</v>
      </c>
      <c r="D64" s="477"/>
      <c r="E64" s="477"/>
      <c r="F64" s="469">
        <f>+'5. Manager AUM Data'!T56</f>
        <v>0</v>
      </c>
      <c r="G64" s="469">
        <f>+'5. Manager AUM Data'!V56</f>
        <v>0</v>
      </c>
      <c r="H64" s="125"/>
      <c r="I64" s="125"/>
      <c r="J64" s="124"/>
      <c r="K64" s="125"/>
      <c r="L64" s="125"/>
      <c r="M64" s="153"/>
      <c r="O64" s="24"/>
      <c r="R64" s="24"/>
    </row>
    <row r="65" spans="2:18" s="23" customFormat="1" ht="18" customHeight="1" x14ac:dyDescent="0.45">
      <c r="B65" s="156"/>
      <c r="C65" s="474" t="str">
        <f>+'5. Manager AUM Data'!D57</f>
        <v>Emerging Markets, Sovereigns</v>
      </c>
      <c r="D65" s="477"/>
      <c r="E65" s="477"/>
      <c r="F65" s="469">
        <f>+'5. Manager AUM Data'!T57</f>
        <v>0</v>
      </c>
      <c r="G65" s="469">
        <f>+'5. Manager AUM Data'!V57</f>
        <v>0</v>
      </c>
      <c r="H65" s="125"/>
      <c r="I65" s="124"/>
      <c r="J65" s="124"/>
      <c r="K65" s="124"/>
      <c r="L65" s="124"/>
      <c r="M65" s="153"/>
      <c r="O65" s="24"/>
      <c r="R65" s="24"/>
    </row>
    <row r="66" spans="2:18" s="23" customFormat="1" ht="18" customHeight="1" x14ac:dyDescent="0.45">
      <c r="B66" s="156"/>
      <c r="C66" s="474" t="str">
        <f>+'5. Manager AUM Data'!D58</f>
        <v>Emerging Markets, Corporates</v>
      </c>
      <c r="D66" s="477"/>
      <c r="E66" s="477"/>
      <c r="F66" s="469">
        <f>+'5. Manager AUM Data'!T58</f>
        <v>0</v>
      </c>
      <c r="G66" s="469">
        <f>+'5. Manager AUM Data'!V58</f>
        <v>0</v>
      </c>
      <c r="H66" s="125"/>
      <c r="I66" s="124"/>
      <c r="J66" s="124"/>
      <c r="K66" s="124"/>
      <c r="L66" s="124"/>
      <c r="M66" s="153"/>
      <c r="O66" s="24"/>
      <c r="R66" s="24"/>
    </row>
    <row r="67" spans="2:18" s="23" customFormat="1" ht="18" customHeight="1" x14ac:dyDescent="0.45">
      <c r="B67" s="156"/>
      <c r="C67" s="474" t="str">
        <f>+'5. Manager AUM Data'!D59</f>
        <v>Not Detailed/Other</v>
      </c>
      <c r="D67" s="477"/>
      <c r="E67" s="477"/>
      <c r="F67" s="469">
        <f>+'5. Manager AUM Data'!T59</f>
        <v>0</v>
      </c>
      <c r="G67" s="469">
        <f>+'5. Manager AUM Data'!V59</f>
        <v>0</v>
      </c>
      <c r="H67" s="125"/>
      <c r="I67" s="124"/>
      <c r="J67" s="124"/>
      <c r="K67" s="124"/>
      <c r="L67" s="124"/>
      <c r="M67" s="153"/>
      <c r="O67" s="24"/>
      <c r="R67" s="24"/>
    </row>
    <row r="68" spans="2:18" s="23" customFormat="1" ht="18" customHeight="1" x14ac:dyDescent="0.45">
      <c r="B68" s="156"/>
      <c r="C68" s="124"/>
      <c r="D68" s="124"/>
      <c r="E68" s="124"/>
      <c r="F68" s="124"/>
      <c r="G68" s="124"/>
      <c r="H68" s="125"/>
      <c r="I68" s="124"/>
      <c r="J68" s="124"/>
      <c r="K68" s="124"/>
      <c r="L68" s="124"/>
      <c r="M68" s="153"/>
      <c r="O68" s="24"/>
      <c r="R68" s="24"/>
    </row>
    <row r="69" spans="2:18" s="34" customFormat="1" ht="18" customHeight="1" thickBot="1" x14ac:dyDescent="0.5">
      <c r="B69" s="158"/>
      <c r="C69" s="207" t="s">
        <v>34</v>
      </c>
      <c r="D69" s="207"/>
      <c r="E69" s="207"/>
      <c r="F69" s="203" t="s">
        <v>95</v>
      </c>
      <c r="G69" s="203" t="s">
        <v>41</v>
      </c>
      <c r="H69" s="138"/>
      <c r="I69" s="207" t="s">
        <v>36</v>
      </c>
      <c r="J69" s="207"/>
      <c r="K69" s="203" t="s">
        <v>95</v>
      </c>
      <c r="L69" s="203" t="s">
        <v>41</v>
      </c>
      <c r="M69" s="159"/>
      <c r="O69" s="35"/>
      <c r="R69" s="35"/>
    </row>
    <row r="70" spans="2:18" s="23" customFormat="1" ht="18" customHeight="1" x14ac:dyDescent="0.45">
      <c r="B70" s="156"/>
      <c r="C70" s="461" t="str">
        <f>+'5. Manager AUM Data'!D76</f>
        <v>Private Placements, Traditional</v>
      </c>
      <c r="D70" s="466"/>
      <c r="E70" s="466"/>
      <c r="F70" s="462">
        <f>+'5. Manager AUM Data'!T76</f>
        <v>0</v>
      </c>
      <c r="G70" s="462">
        <f>+'5. Manager AUM Data'!V76</f>
        <v>0</v>
      </c>
      <c r="H70" s="125"/>
      <c r="I70" s="461" t="str">
        <f>+'5. Manager AUM Data'!D87</f>
        <v>PE / VC</v>
      </c>
      <c r="J70" s="125"/>
      <c r="K70" s="462">
        <f>+'5. Manager AUM Data'!T87</f>
        <v>0</v>
      </c>
      <c r="L70" s="462">
        <f>+'5. Manager AUM Data'!V87</f>
        <v>0</v>
      </c>
      <c r="M70" s="153"/>
      <c r="O70" s="24"/>
    </row>
    <row r="71" spans="2:18" s="23" customFormat="1" ht="18" customHeight="1" x14ac:dyDescent="0.45">
      <c r="B71" s="156"/>
      <c r="C71" s="467" t="str">
        <f>+'5. Manager AUM Data'!D77</f>
        <v>Private Placements, Middle Market</v>
      </c>
      <c r="D71" s="478"/>
      <c r="E71" s="478"/>
      <c r="F71" s="469">
        <f>+'5. Manager AUM Data'!T77</f>
        <v>0</v>
      </c>
      <c r="G71" s="469">
        <f>+'5. Manager AUM Data'!V77</f>
        <v>0</v>
      </c>
      <c r="H71" s="125"/>
      <c r="I71" s="467" t="str">
        <f>+'5. Manager AUM Data'!D88</f>
        <v>RE Equity</v>
      </c>
      <c r="J71" s="477"/>
      <c r="K71" s="469">
        <f>+'5. Manager AUM Data'!T88</f>
        <v>0</v>
      </c>
      <c r="L71" s="469">
        <f>+'5. Manager AUM Data'!V88</f>
        <v>0</v>
      </c>
      <c r="M71" s="153"/>
      <c r="O71" s="24"/>
    </row>
    <row r="72" spans="2:18" s="23" customFormat="1" ht="18" customHeight="1" x14ac:dyDescent="0.45">
      <c r="B72" s="156"/>
      <c r="C72" s="467" t="str">
        <f>+'5. Manager AUM Data'!D78</f>
        <v>RE, CMLs</v>
      </c>
      <c r="D72" s="478"/>
      <c r="E72" s="478"/>
      <c r="F72" s="469">
        <f>+'5. Manager AUM Data'!T78</f>
        <v>0</v>
      </c>
      <c r="G72" s="469">
        <f>+'5. Manager AUM Data'!V78</f>
        <v>0</v>
      </c>
      <c r="H72" s="125"/>
      <c r="I72" s="467" t="str">
        <f>+'5. Manager AUM Data'!D89</f>
        <v>Infrastructure Equity</v>
      </c>
      <c r="J72" s="477"/>
      <c r="K72" s="469">
        <f>+'5. Manager AUM Data'!T89</f>
        <v>0</v>
      </c>
      <c r="L72" s="469">
        <f>+'5. Manager AUM Data'!V89</f>
        <v>0</v>
      </c>
      <c r="M72" s="153"/>
      <c r="O72" s="24"/>
    </row>
    <row r="73" spans="2:18" s="23" customFormat="1" ht="18" customHeight="1" x14ac:dyDescent="0.45">
      <c r="B73" s="156"/>
      <c r="C73" s="467" t="str">
        <f>+'5. Manager AUM Data'!D79</f>
        <v>RE, RMLs</v>
      </c>
      <c r="D73" s="478"/>
      <c r="E73" s="478"/>
      <c r="F73" s="469">
        <f>+'5. Manager AUM Data'!T79</f>
        <v>0</v>
      </c>
      <c r="G73" s="469">
        <f>+'5. Manager AUM Data'!V79</f>
        <v>0</v>
      </c>
      <c r="H73" s="125"/>
      <c r="I73" s="467" t="str">
        <f>+'5. Manager AUM Data'!D90</f>
        <v>Hedge Funds</v>
      </c>
      <c r="J73" s="477"/>
      <c r="K73" s="469">
        <f>+'5. Manager AUM Data'!T90</f>
        <v>0</v>
      </c>
      <c r="L73" s="469">
        <f>+'5. Manager AUM Data'!V90</f>
        <v>0</v>
      </c>
      <c r="M73" s="153"/>
      <c r="O73" s="24"/>
    </row>
    <row r="74" spans="2:18" s="23" customFormat="1" ht="18" customHeight="1" x14ac:dyDescent="0.45">
      <c r="B74" s="156"/>
      <c r="C74" s="467" t="str">
        <f>+'5. Manager AUM Data'!D80</f>
        <v>RE, All Other Debt</v>
      </c>
      <c r="D74" s="478"/>
      <c r="E74" s="478"/>
      <c r="F74" s="469">
        <f>+'5. Manager AUM Data'!T80</f>
        <v>0</v>
      </c>
      <c r="G74" s="469">
        <f>+'5. Manager AUM Data'!V80</f>
        <v>0</v>
      </c>
      <c r="H74" s="125"/>
      <c r="I74" s="467" t="str">
        <f>+'5. Manager AUM Data'!D91</f>
        <v>Not Detailed/Other</v>
      </c>
      <c r="J74" s="477"/>
      <c r="K74" s="469">
        <f>+'5. Manager AUM Data'!T91</f>
        <v>0</v>
      </c>
      <c r="L74" s="469">
        <f>+'5. Manager AUM Data'!V91</f>
        <v>0</v>
      </c>
      <c r="M74" s="153"/>
      <c r="O74" s="24"/>
    </row>
    <row r="75" spans="2:18" s="23" customFormat="1" ht="18" customHeight="1" x14ac:dyDescent="0.45">
      <c r="B75" s="156"/>
      <c r="C75" s="467" t="str">
        <f>+'5. Manager AUM Data'!D81</f>
        <v>Infrastructure Debt</v>
      </c>
      <c r="D75" s="478"/>
      <c r="E75" s="478"/>
      <c r="F75" s="469">
        <f>+'5. Manager AUM Data'!T81</f>
        <v>0</v>
      </c>
      <c r="G75" s="469">
        <f>+'5. Manager AUM Data'!V81</f>
        <v>0</v>
      </c>
      <c r="H75" s="125"/>
      <c r="I75" s="124"/>
      <c r="J75" s="124"/>
      <c r="K75" s="124"/>
      <c r="L75" s="124"/>
      <c r="M75" s="153"/>
      <c r="O75" s="24"/>
    </row>
    <row r="76" spans="2:18" s="23" customFormat="1" ht="18" customHeight="1" x14ac:dyDescent="0.45">
      <c r="B76" s="156"/>
      <c r="C76" s="467" t="str">
        <f>+'5. Manager AUM Data'!D82</f>
        <v>Structured</v>
      </c>
      <c r="D76" s="478"/>
      <c r="E76" s="478"/>
      <c r="F76" s="469">
        <f>+'5. Manager AUM Data'!T82</f>
        <v>0</v>
      </c>
      <c r="G76" s="469">
        <f>+'5. Manager AUM Data'!V82</f>
        <v>0</v>
      </c>
      <c r="H76" s="125"/>
      <c r="I76" s="124"/>
      <c r="J76" s="124"/>
      <c r="K76" s="124"/>
      <c r="L76" s="124"/>
      <c r="M76" s="153"/>
      <c r="O76" s="24"/>
    </row>
    <row r="77" spans="2:18" s="23" customFormat="1" ht="18" customHeight="1" x14ac:dyDescent="0.45">
      <c r="B77" s="156"/>
      <c r="C77" s="467" t="str">
        <f>+'5. Manager AUM Data'!D83</f>
        <v>High Yield</v>
      </c>
      <c r="D77" s="478"/>
      <c r="E77" s="478"/>
      <c r="F77" s="469">
        <f>+'5. Manager AUM Data'!T83</f>
        <v>0</v>
      </c>
      <c r="G77" s="469">
        <f>+'5. Manager AUM Data'!V83</f>
        <v>0</v>
      </c>
      <c r="H77" s="125"/>
      <c r="I77" s="124"/>
      <c r="J77" s="124"/>
      <c r="K77" s="124"/>
      <c r="L77" s="124"/>
      <c r="M77" s="153"/>
      <c r="O77" s="24"/>
    </row>
    <row r="78" spans="2:18" s="23" customFormat="1" ht="18" customHeight="1" x14ac:dyDescent="0.45">
      <c r="B78" s="156"/>
      <c r="C78" s="467" t="str">
        <f>+'5. Manager AUM Data'!D84</f>
        <v>Not Detailed/Other</v>
      </c>
      <c r="D78" s="478"/>
      <c r="E78" s="478"/>
      <c r="F78" s="469">
        <f>+'5. Manager AUM Data'!T84</f>
        <v>0</v>
      </c>
      <c r="G78" s="469">
        <f>+'5. Manager AUM Data'!V84</f>
        <v>0</v>
      </c>
      <c r="H78" s="125"/>
      <c r="I78" s="124"/>
      <c r="J78" s="124"/>
      <c r="K78" s="124"/>
      <c r="L78" s="124"/>
      <c r="M78" s="153"/>
      <c r="O78" s="24"/>
    </row>
    <row r="79" spans="2:18" s="23" customFormat="1" ht="18" customHeight="1" thickBot="1" x14ac:dyDescent="0.5">
      <c r="B79" s="160"/>
      <c r="C79" s="161"/>
      <c r="D79" s="161"/>
      <c r="E79" s="161"/>
      <c r="F79" s="161"/>
      <c r="G79" s="162"/>
      <c r="H79" s="162"/>
      <c r="I79" s="163"/>
      <c r="J79" s="163"/>
      <c r="K79" s="163"/>
      <c r="L79" s="163"/>
      <c r="M79" s="164"/>
      <c r="N79" s="24"/>
      <c r="O79" s="24"/>
      <c r="P79" s="24"/>
    </row>
    <row r="80" spans="2:18" s="23" customFormat="1" ht="12.6" thickTop="1" x14ac:dyDescent="0.45">
      <c r="F80" s="25"/>
      <c r="G80" s="24"/>
      <c r="H80" s="24"/>
      <c r="M80" s="24"/>
      <c r="N80" s="24"/>
      <c r="O80" s="24"/>
      <c r="P80" s="24"/>
    </row>
    <row r="81" spans="3:16" s="23" customFormat="1" x14ac:dyDescent="0.45">
      <c r="F81" s="25"/>
      <c r="G81" s="24"/>
      <c r="H81" s="24"/>
      <c r="M81" s="24"/>
      <c r="N81" s="24"/>
      <c r="O81" s="24"/>
      <c r="P81" s="24"/>
    </row>
    <row r="82" spans="3:16" s="23" customFormat="1" x14ac:dyDescent="0.45">
      <c r="G82" s="24"/>
      <c r="H82" s="24"/>
      <c r="M82" s="24"/>
      <c r="N82" s="24"/>
      <c r="O82" s="24"/>
      <c r="P82" s="24"/>
    </row>
    <row r="83" spans="3:16" s="23" customFormat="1" x14ac:dyDescent="0.45">
      <c r="F83" s="25"/>
      <c r="H83" s="24"/>
      <c r="M83" s="24"/>
      <c r="N83" s="24"/>
      <c r="O83" s="24"/>
      <c r="P83" s="24"/>
    </row>
    <row r="84" spans="3:16" s="23" customFormat="1" x14ac:dyDescent="0.45">
      <c r="F84" s="25"/>
      <c r="H84" s="24"/>
      <c r="M84" s="24"/>
      <c r="N84" s="24"/>
      <c r="O84" s="24"/>
      <c r="P84" s="24"/>
    </row>
    <row r="85" spans="3:16" s="23" customFormat="1" x14ac:dyDescent="0.45">
      <c r="F85" s="25"/>
      <c r="H85" s="24"/>
      <c r="M85" s="24"/>
      <c r="N85" s="24"/>
      <c r="O85" s="24"/>
      <c r="P85" s="24"/>
    </row>
    <row r="86" spans="3:16" s="23" customFormat="1" x14ac:dyDescent="0.45">
      <c r="F86" s="25"/>
      <c r="H86" s="24"/>
      <c r="M86" s="24"/>
      <c r="N86" s="24"/>
      <c r="O86" s="24"/>
      <c r="P86" s="24"/>
    </row>
    <row r="87" spans="3:16" s="23" customFormat="1" x14ac:dyDescent="0.45">
      <c r="F87" s="25"/>
      <c r="H87" s="24"/>
      <c r="M87" s="24"/>
      <c r="N87" s="24"/>
      <c r="O87" s="24"/>
      <c r="P87" s="24"/>
    </row>
    <row r="88" spans="3:16" s="23" customFormat="1" x14ac:dyDescent="0.45">
      <c r="C88" s="25"/>
      <c r="D88" s="25"/>
      <c r="F88" s="25"/>
      <c r="G88" s="24"/>
      <c r="H88" s="24"/>
      <c r="M88" s="24"/>
      <c r="N88" s="24"/>
      <c r="O88" s="24"/>
      <c r="P88" s="24"/>
    </row>
    <row r="89" spans="3:16" s="23" customFormat="1" x14ac:dyDescent="0.45">
      <c r="C89" s="25"/>
      <c r="D89" s="25"/>
      <c r="F89" s="25"/>
      <c r="G89" s="24"/>
      <c r="H89" s="24"/>
      <c r="K89" s="24"/>
      <c r="L89" s="24"/>
      <c r="M89" s="24"/>
      <c r="N89" s="24"/>
      <c r="O89" s="24"/>
      <c r="P89" s="24"/>
    </row>
    <row r="90" spans="3:16" s="23" customFormat="1" x14ac:dyDescent="0.45">
      <c r="C90" s="25"/>
      <c r="D90" s="25"/>
      <c r="F90" s="25"/>
      <c r="G90" s="24"/>
      <c r="H90" s="24"/>
      <c r="K90" s="24"/>
      <c r="L90" s="24"/>
      <c r="M90" s="24"/>
      <c r="N90" s="24"/>
      <c r="O90" s="24"/>
      <c r="P90" s="24"/>
    </row>
    <row r="91" spans="3:16" s="23" customFormat="1" x14ac:dyDescent="0.45">
      <c r="C91" s="25"/>
      <c r="D91" s="25"/>
      <c r="F91" s="25"/>
      <c r="G91" s="24"/>
      <c r="H91" s="24"/>
      <c r="K91" s="24"/>
      <c r="L91" s="24"/>
      <c r="M91" s="24"/>
      <c r="N91" s="24"/>
      <c r="O91" s="24"/>
      <c r="P91" s="24"/>
    </row>
    <row r="92" spans="3:16" s="23" customFormat="1" x14ac:dyDescent="0.45">
      <c r="C92" s="25"/>
      <c r="D92" s="25"/>
      <c r="E92" s="25"/>
      <c r="F92" s="24"/>
      <c r="G92" s="24"/>
      <c r="H92" s="24"/>
      <c r="K92" s="24"/>
      <c r="L92" s="24"/>
      <c r="M92" s="24"/>
      <c r="N92" s="24"/>
      <c r="O92" s="24"/>
      <c r="P92" s="24"/>
    </row>
    <row r="93" spans="3:16" s="23" customFormat="1" x14ac:dyDescent="0.45">
      <c r="K93" s="24"/>
      <c r="L93" s="24"/>
      <c r="M93" s="24"/>
      <c r="N93" s="24"/>
      <c r="P93" s="24"/>
    </row>
    <row r="94" spans="3:16" s="23" customFormat="1" x14ac:dyDescent="0.45">
      <c r="K94" s="24"/>
      <c r="L94" s="24"/>
      <c r="M94" s="24"/>
      <c r="N94" s="24"/>
      <c r="P94" s="24"/>
    </row>
    <row r="95" spans="3:16" s="23" customFormat="1" x14ac:dyDescent="0.45">
      <c r="K95" s="24"/>
      <c r="L95" s="24"/>
      <c r="M95" s="24"/>
      <c r="N95" s="24"/>
      <c r="P95" s="24"/>
    </row>
    <row r="96" spans="3:16" s="23" customFormat="1" x14ac:dyDescent="0.45">
      <c r="M96" s="24"/>
      <c r="N96" s="24"/>
      <c r="P96" s="24"/>
    </row>
    <row r="97" spans="9:16" s="23" customFormat="1" x14ac:dyDescent="0.45">
      <c r="M97" s="24"/>
      <c r="N97" s="24"/>
      <c r="P97" s="24"/>
    </row>
    <row r="98" spans="9:16" x14ac:dyDescent="0.4">
      <c r="M98" s="21"/>
      <c r="N98" s="21"/>
      <c r="P98" s="21"/>
    </row>
    <row r="99" spans="9:16" x14ac:dyDescent="0.4">
      <c r="M99" s="21"/>
      <c r="N99" s="21"/>
      <c r="P99" s="21"/>
    </row>
    <row r="100" spans="9:16" x14ac:dyDescent="0.4">
      <c r="M100" s="21"/>
      <c r="N100" s="21"/>
      <c r="P100" s="21"/>
    </row>
    <row r="101" spans="9:16" x14ac:dyDescent="0.4">
      <c r="M101" s="21"/>
      <c r="N101" s="21"/>
      <c r="P101" s="21"/>
    </row>
    <row r="102" spans="9:16" x14ac:dyDescent="0.4">
      <c r="I102" s="21"/>
      <c r="J102" s="21"/>
      <c r="K102" s="21"/>
      <c r="L102" s="21"/>
      <c r="M102" s="21"/>
      <c r="N102" s="21"/>
      <c r="P102" s="21"/>
    </row>
    <row r="103" spans="9:16" x14ac:dyDescent="0.4">
      <c r="I103" s="21"/>
      <c r="J103" s="21"/>
      <c r="K103" s="21"/>
      <c r="L103" s="21"/>
      <c r="M103" s="21"/>
      <c r="N103" s="21"/>
      <c r="P103" s="21"/>
    </row>
    <row r="104" spans="9:16" x14ac:dyDescent="0.4">
      <c r="I104" s="21"/>
      <c r="J104" s="21"/>
      <c r="K104" s="21"/>
      <c r="L104" s="21"/>
      <c r="M104" s="21"/>
      <c r="N104" s="21"/>
      <c r="P104" s="21"/>
    </row>
    <row r="105" spans="9:16" x14ac:dyDescent="0.4">
      <c r="I105" s="21"/>
      <c r="J105" s="21"/>
      <c r="K105" s="21"/>
      <c r="L105" s="21"/>
      <c r="M105" s="21"/>
      <c r="N105" s="21"/>
    </row>
    <row r="106" spans="9:16" x14ac:dyDescent="0.4">
      <c r="I106" s="21"/>
      <c r="J106" s="21"/>
      <c r="K106" s="21"/>
      <c r="L106" s="21"/>
      <c r="M106" s="21"/>
      <c r="N106" s="21"/>
    </row>
    <row r="107" spans="9:16" x14ac:dyDescent="0.4">
      <c r="I107" s="21"/>
      <c r="J107" s="21"/>
      <c r="K107" s="21"/>
      <c r="L107" s="21"/>
      <c r="M107" s="21"/>
      <c r="N107" s="21"/>
    </row>
    <row r="108" spans="9:16" x14ac:dyDescent="0.4">
      <c r="I108" s="21"/>
      <c r="J108" s="21"/>
      <c r="K108" s="21"/>
      <c r="L108" s="21"/>
      <c r="M108" s="21"/>
      <c r="N108" s="21"/>
    </row>
    <row r="109" spans="9:16" x14ac:dyDescent="0.4">
      <c r="I109" s="21"/>
      <c r="J109" s="21"/>
      <c r="K109" s="21"/>
      <c r="L109" s="21"/>
      <c r="M109" s="21"/>
      <c r="N109" s="21"/>
    </row>
    <row r="110" spans="9:16" x14ac:dyDescent="0.4">
      <c r="I110" s="21"/>
      <c r="J110" s="21"/>
      <c r="K110" s="21"/>
      <c r="L110" s="21"/>
      <c r="M110" s="21"/>
      <c r="N110" s="21"/>
    </row>
    <row r="111" spans="9:16" x14ac:dyDescent="0.4">
      <c r="I111" s="21"/>
      <c r="J111" s="21"/>
      <c r="K111" s="21"/>
      <c r="L111" s="21"/>
      <c r="M111" s="21"/>
      <c r="N111" s="21"/>
    </row>
    <row r="112" spans="9:16" x14ac:dyDescent="0.4">
      <c r="I112" s="21"/>
      <c r="J112" s="21"/>
      <c r="K112" s="21"/>
      <c r="L112" s="21"/>
      <c r="M112" s="21"/>
      <c r="N112" s="21"/>
    </row>
    <row r="113" spans="9:14" x14ac:dyDescent="0.4">
      <c r="I113" s="21"/>
      <c r="J113" s="21"/>
      <c r="K113" s="21"/>
      <c r="L113" s="21"/>
      <c r="M113" s="21"/>
      <c r="N113" s="21"/>
    </row>
    <row r="114" spans="9:14" x14ac:dyDescent="0.4">
      <c r="I114" s="21"/>
      <c r="J114" s="21"/>
      <c r="K114" s="21"/>
      <c r="L114" s="21"/>
      <c r="M114" s="21"/>
      <c r="N114" s="21"/>
    </row>
    <row r="115" spans="9:14" x14ac:dyDescent="0.4">
      <c r="I115" s="21"/>
      <c r="J115" s="21"/>
      <c r="K115" s="21"/>
      <c r="L115" s="21"/>
      <c r="M115" s="21"/>
      <c r="N115" s="21"/>
    </row>
    <row r="116" spans="9:14" x14ac:dyDescent="0.4">
      <c r="I116" s="21"/>
      <c r="J116" s="21"/>
      <c r="K116" s="21"/>
      <c r="L116" s="21"/>
      <c r="M116" s="21"/>
      <c r="N116" s="21"/>
    </row>
    <row r="117" spans="9:14" x14ac:dyDescent="0.4">
      <c r="I117" s="21"/>
      <c r="J117" s="21"/>
      <c r="K117" s="21"/>
      <c r="L117" s="21"/>
      <c r="M117" s="21"/>
      <c r="N117" s="21"/>
    </row>
    <row r="118" spans="9:14" x14ac:dyDescent="0.4">
      <c r="I118" s="21"/>
      <c r="J118" s="21"/>
      <c r="K118" s="21"/>
      <c r="L118" s="21"/>
      <c r="M118" s="21"/>
      <c r="N118" s="21"/>
    </row>
    <row r="119" spans="9:14" x14ac:dyDescent="0.4">
      <c r="I119" s="21"/>
      <c r="J119" s="21"/>
      <c r="K119" s="21"/>
      <c r="L119" s="21"/>
      <c r="M119" s="21"/>
      <c r="N119" s="21"/>
    </row>
  </sheetData>
  <sheetProtection algorithmName="SHA-512" hashValue="K/8DvZzHwRn9iA3qgkmvgksih0Ui11aD+00BMPCR7Eg1UCgNcS+FUSVyyyVJd4fnzT8NmQfnEJJ/ZyFI7KpuDw==" saltValue="AZOsK8DcMz3yTqTz/Wlb0A==" spinCount="100000" sheet="1" objects="1" scenarios="1"/>
  <customSheetViews>
    <customSheetView guid="{155D0125-D190-4352-8395-855FF3A70C6C}" scale="90" showPageBreaks="1" showGridLines="0" fitToPage="1" printArea="1">
      <selection activeCell="H9" sqref="H9"/>
      <pageMargins left="0.25" right="0.25" top="0.5" bottom="0.5" header="0.3" footer="0.3"/>
      <printOptions horizontalCentered="1"/>
      <pageSetup scale="77" orientation="portrait" horizontalDpi="2400" verticalDpi="2400" r:id="rId1"/>
    </customSheetView>
    <customSheetView guid="{9D252002-63D1-46A9-A8A8-616C0A2324C9}" scale="90" showPageBreaks="1" showGridLines="0" fitToPage="1" printArea="1">
      <selection activeCell="H9" sqref="H9"/>
      <pageMargins left="0.25" right="0.25" top="0.5" bottom="0.5" header="0.3" footer="0.3"/>
      <printOptions horizontalCentered="1"/>
      <pageSetup scale="77" orientation="portrait" horizontalDpi="2400" verticalDpi="2400" r:id="rId2"/>
    </customSheetView>
  </customSheetViews>
  <hyperlinks>
    <hyperlink ref="D12" r:id="rId3" display="www.abc_am.com" xr:uid="{00000000-0004-0000-0300-000000000000}"/>
    <hyperlink ref="D16" r:id="rId4" display="name@abc_am.com" xr:uid="{00000000-0004-0000-0300-000001000000}"/>
  </hyperlinks>
  <printOptions horizontalCentered="1"/>
  <pageMargins left="0.25" right="0.25" top="0.5" bottom="0.5" header="0.3" footer="0.3"/>
  <pageSetup scale="53" orientation="portrait" horizontalDpi="300" verticalDpi="300" r:id="rId5"/>
  <drawing r:id="rId6"/>
</worksheet>
</file>

<file path=docMetadata/LabelInfo.xml><?xml version="1.0" encoding="utf-8"?>
<clbl:labelList xmlns:clbl="http://schemas.microsoft.com/office/2020/mipLabelMetadata">
  <clbl:label id="{31b54463-0dc6-4729-9f0b-886b1c3961cf}" enabled="1" method="Standard" siteId="{3dd59dce-9563-4ed5-b9aa-d0320fb1b44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1. Welcome</vt:lpstr>
      <vt:lpstr>2. Directions</vt:lpstr>
      <vt:lpstr>3. Definitions</vt:lpstr>
      <vt:lpstr>4. Manager General Data</vt:lpstr>
      <vt:lpstr>5. Manager AUM Data</vt:lpstr>
      <vt:lpstr>6. Manager Profile Output</vt:lpstr>
      <vt:lpstr>Data</vt:lpstr>
      <vt:lpstr>Data_Display</vt:lpstr>
      <vt:lpstr>Data_MAD</vt:lpstr>
      <vt:lpstr>Data_MGD</vt:lpstr>
      <vt:lpstr>'1. Welcome'!Print_Area</vt:lpstr>
      <vt:lpstr>'2. Directions'!Print_Area</vt:lpstr>
      <vt:lpstr>'3. Definitions'!Print_Area</vt:lpstr>
      <vt:lpstr>'4. Manager General Data'!Print_Area</vt:lpstr>
      <vt:lpstr>'5. Manager AUM Data'!Print_Area</vt:lpstr>
      <vt:lpstr>'6. Manager Profile Output'!Print_Area</vt:lpstr>
      <vt:lpstr>'1. Welcome'!Print_Titles</vt:lpstr>
      <vt:lpstr>'2. Directions'!Print_Titles</vt:lpstr>
      <vt:lpstr>'4. Manager General Data'!Print_Titles</vt:lpstr>
      <vt:lpstr>'5. Manager AUM Data'!Print_Titles</vt:lpstr>
      <vt:lpstr>'6. Manager Profile Output'!Print_Titles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Doire</dc:creator>
  <cp:lastModifiedBy>Steve Doire</cp:lastModifiedBy>
  <cp:lastPrinted>2025-02-13T21:16:41Z</cp:lastPrinted>
  <dcterms:created xsi:type="dcterms:W3CDTF">2020-01-06T16:17:41Z</dcterms:created>
  <dcterms:modified xsi:type="dcterms:W3CDTF">2025-02-25T02:57:04Z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{13B8225A-1DAC-419A-A197-3E1FA9503314}</vt:lpwstr>
  </property>
</Properties>
</file>